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Scorecard" sheetId="2" state="visible" r:id="rId4"/>
    <sheet name="Requirements &amp; Evidence" sheetId="3" state="visible" r:id="rId5"/>
    <sheet name="Data" sheetId="4" state="hidden" r:id="rId6"/>
  </sheets>
  <definedNames>
    <definedName function="false" hidden="false" name="Scope" vbProcedure="false">Dashboard!$C$6</definedName>
    <definedName function="false" hidden="false" name="Typology" vbProcedure="false">Dashboard!$C$5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<sst xmlns="http://schemas.openxmlformats.org/spreadsheetml/2006/main" count="645" uniqueCount="402">
  <si>
    <t xml:space="preserve">MOSTADAM  CERTIFICATION  SCORECARD</t>
  </si>
  <si>
    <t xml:space="preserve">thr</t>
  </si>
  <si>
    <t xml:space="preserve">Commercial Buildings - Design + Construction (D+C)</t>
  </si>
  <si>
    <t xml:space="preserve">Project Name</t>
  </si>
  <si>
    <t xml:space="preserve">(enter project name)</t>
  </si>
  <si>
    <t xml:space="preserve">Building Typology</t>
  </si>
  <si>
    <t xml:space="preserve">Offices/Commercial/Government</t>
  </si>
  <si>
    <t xml:space="preserve">Project Scope</t>
  </si>
  <si>
    <t xml:space="preserve">Full Scope</t>
  </si>
  <si>
    <t xml:space="preserve">Assessment Date</t>
  </si>
  <si>
    <t xml:space="preserve">SUMMARY</t>
  </si>
  <si>
    <t xml:space="preserve">POINTS PURSUED</t>
  </si>
  <si>
    <t xml:space="preserve">POINTS AVAILABLE (this scope/typology)</t>
  </si>
  <si>
    <t xml:space="preserve">COMPLETION</t>
  </si>
  <si>
    <t xml:space="preserve">RATING ACHIEVED</t>
  </si>
  <si>
    <t xml:space="preserve">POINTS TO NEXT LEVEL</t>
  </si>
  <si>
    <t xml:space="preserve">KEYSTONE STATUS</t>
  </si>
  <si>
    <t xml:space="preserve">CATEGORY BREAKDOWN</t>
  </si>
  <si>
    <t xml:space="preserve">Category</t>
  </si>
  <si>
    <t xml:space="preserve">Available</t>
  </si>
  <si>
    <t xml:space="preserve">Pursued</t>
  </si>
  <si>
    <t xml:space="preserve">% Pursued</t>
  </si>
  <si>
    <t xml:space="preserve">Site Sustainability</t>
  </si>
  <si>
    <t xml:space="preserve">Transportation and Connectivity</t>
  </si>
  <si>
    <t xml:space="preserve">Region and Culture</t>
  </si>
  <si>
    <t xml:space="preserve">Energy</t>
  </si>
  <si>
    <t xml:space="preserve">Water</t>
  </si>
  <si>
    <t xml:space="preserve">Health and Comfort</t>
  </si>
  <si>
    <t xml:space="preserve">Materials and Waste</t>
  </si>
  <si>
    <t xml:space="preserve">Education and Innovation</t>
  </si>
  <si>
    <t xml:space="preserve">Policies, Management and Maintenance</t>
  </si>
  <si>
    <t xml:space="preserve">TOTAL</t>
  </si>
  <si>
    <t xml:space="preserve">Level</t>
  </si>
  <si>
    <t xml:space="preserve">Min Points</t>
  </si>
  <si>
    <t xml:space="preserve">Mostadam Green</t>
  </si>
  <si>
    <t xml:space="preserve">Mostadam Bronze</t>
  </si>
  <si>
    <t xml:space="preserve">Mostadam Silver</t>
  </si>
  <si>
    <t xml:space="preserve">Mostadam Gold</t>
  </si>
  <si>
    <t xml:space="preserve">Mostadam Diamond</t>
  </si>
  <si>
    <t xml:space="preserve">Nominal scope maxima per manual: Shell Only 35, Fit-Out 100, Core &amp; Shell 130, Full Scope 130. The 'Points Available' card sums the actual applicable credit points for the selected scope and typology (may differ by +/-1 due to the manual's per-credit allocations). Mosques are eligible for Full Scope only.</t>
  </si>
  <si>
    <t xml:space="preserve">MOSTADAM  |  Commercial Buildings (D+C)  -  Interactive Scorecard</t>
  </si>
  <si>
    <t xml:space="preserve">Set Scope and Typology on the Dashboard. "Max Pts" updates automatically. Enter points pursued per credit in the "Pts Pursued" column.</t>
  </si>
  <si>
    <t xml:space="preserve">#</t>
  </si>
  <si>
    <t xml:space="preserve">ID</t>
  </si>
  <si>
    <t xml:space="preserve">Credit</t>
  </si>
  <si>
    <t xml:space="preserve">Keystone</t>
  </si>
  <si>
    <t xml:space="preserve">Max Pts</t>
  </si>
  <si>
    <t xml:space="preserve">Pts Pursued</t>
  </si>
  <si>
    <t xml:space="preserve">% of Max</t>
  </si>
  <si>
    <t xml:space="preserve">Status</t>
  </si>
  <si>
    <t xml:space="preserve">Notes</t>
  </si>
  <si>
    <t xml:space="preserve">Shell Only|Educational Institutions</t>
  </si>
  <si>
    <t xml:space="preserve">Shell Only|Offices/Commercial/Government</t>
  </si>
  <si>
    <t xml:space="preserve">Shell Only|Retail/Restaurants</t>
  </si>
  <si>
    <t xml:space="preserve">Shell Only|Warehouses</t>
  </si>
  <si>
    <t xml:space="preserve">Shell Only|Hospitality</t>
  </si>
  <si>
    <t xml:space="preserve">Shell Only|Mosques</t>
  </si>
  <si>
    <t xml:space="preserve">Shell Only|Healthcare</t>
  </si>
  <si>
    <t xml:space="preserve">Core &amp; Shell|Educational Institutions</t>
  </si>
  <si>
    <t xml:space="preserve">Core &amp; Shell|Offices/Commercial/Government</t>
  </si>
  <si>
    <t xml:space="preserve">Core &amp; Shell|Retail/Restaurants</t>
  </si>
  <si>
    <t xml:space="preserve">Core &amp; Shell|Warehouses</t>
  </si>
  <si>
    <t xml:space="preserve">Core &amp; Shell|Hospitality</t>
  </si>
  <si>
    <t xml:space="preserve">Core &amp; Shell|Mosques</t>
  </si>
  <si>
    <t xml:space="preserve">Core &amp; Shell|Healthcare</t>
  </si>
  <si>
    <t xml:space="preserve">Fit-Out|Educational Institutions</t>
  </si>
  <si>
    <t xml:space="preserve">Fit-Out|Offices/Commercial/Government</t>
  </si>
  <si>
    <t xml:space="preserve">Fit-Out|Retail/Restaurants</t>
  </si>
  <si>
    <t xml:space="preserve">Fit-Out|Warehouses</t>
  </si>
  <si>
    <t xml:space="preserve">Fit-Out|Hospitality</t>
  </si>
  <si>
    <t xml:space="preserve">Fit-Out|Mosques</t>
  </si>
  <si>
    <t xml:space="preserve">Fit-Out|Healthcare</t>
  </si>
  <si>
    <t xml:space="preserve">Full Scope|Educational Institutions</t>
  </si>
  <si>
    <t xml:space="preserve">Full Scope|Offices/Commercial/Government</t>
  </si>
  <si>
    <t xml:space="preserve">Full Scope|Retail/Restaurants</t>
  </si>
  <si>
    <t xml:space="preserve">Full Scope|Warehouses</t>
  </si>
  <si>
    <t xml:space="preserve">Full Scope|Hospitality</t>
  </si>
  <si>
    <t xml:space="preserve">Full Scope|Mosques</t>
  </si>
  <si>
    <t xml:space="preserve">Full Scope|Healthcare</t>
  </si>
  <si>
    <t xml:space="preserve">SS-01</t>
  </si>
  <si>
    <t xml:space="preserve">Sewage, Flood and Rainwater Management</t>
  </si>
  <si>
    <t xml:space="preserve">Yes</t>
  </si>
  <si>
    <t xml:space="preserve">Not Started</t>
  </si>
  <si>
    <t xml:space="preserve">SS-02</t>
  </si>
  <si>
    <t xml:space="preserve">Ecological Assessment and Protection</t>
  </si>
  <si>
    <t xml:space="preserve">SS-03</t>
  </si>
  <si>
    <t xml:space="preserve">Construction Environmental Management</t>
  </si>
  <si>
    <t xml:space="preserve">SS-04</t>
  </si>
  <si>
    <t xml:space="preserve">Ecological Enhancement</t>
  </si>
  <si>
    <t xml:space="preserve">SS-05</t>
  </si>
  <si>
    <t xml:space="preserve">Heat Island Effect</t>
  </si>
  <si>
    <t xml:space="preserve">SS-06</t>
  </si>
  <si>
    <t xml:space="preserve">Light Pollution</t>
  </si>
  <si>
    <t xml:space="preserve">SS-07</t>
  </si>
  <si>
    <t xml:space="preserve">Previously Developed Land</t>
  </si>
  <si>
    <t xml:space="preserve">TC-01</t>
  </si>
  <si>
    <t xml:space="preserve">Sustainable Commuting</t>
  </si>
  <si>
    <t xml:space="preserve">TC-02</t>
  </si>
  <si>
    <t xml:space="preserve">Access to Public Transportation</t>
  </si>
  <si>
    <t xml:space="preserve">TC-03</t>
  </si>
  <si>
    <t xml:space="preserve">Access to Amenities</t>
  </si>
  <si>
    <t xml:space="preserve">TC-04</t>
  </si>
  <si>
    <t xml:space="preserve">Individual Sustainable Transport</t>
  </si>
  <si>
    <t xml:space="preserve">TC-05</t>
  </si>
  <si>
    <t xml:space="preserve">Sustainable Operations</t>
  </si>
  <si>
    <t xml:space="preserve">RC-01</t>
  </si>
  <si>
    <t xml:space="preserve">Thriving Economy</t>
  </si>
  <si>
    <t xml:space="preserve">RC-02</t>
  </si>
  <si>
    <t xml:space="preserve">Heritage and Culture</t>
  </si>
  <si>
    <t xml:space="preserve">RC-03</t>
  </si>
  <si>
    <t xml:space="preserve">Embrace Locality</t>
  </si>
  <si>
    <t xml:space="preserve">E-01</t>
  </si>
  <si>
    <t xml:space="preserve">Energy Performance</t>
  </si>
  <si>
    <t xml:space="preserve">E-02</t>
  </si>
  <si>
    <t xml:space="preserve">Energy Metering</t>
  </si>
  <si>
    <t xml:space="preserve">E-03</t>
  </si>
  <si>
    <t xml:space="preserve">Envelope Commissioning</t>
  </si>
  <si>
    <t xml:space="preserve">E-04</t>
  </si>
  <si>
    <t xml:space="preserve">Renewable Energy</t>
  </si>
  <si>
    <t xml:space="preserve">E-05</t>
  </si>
  <si>
    <t xml:space="preserve">Energy Efficient Appliances</t>
  </si>
  <si>
    <t xml:space="preserve">E-06</t>
  </si>
  <si>
    <t xml:space="preserve">Efficient Vertical Transportation Systems</t>
  </si>
  <si>
    <t xml:space="preserve">E-07</t>
  </si>
  <si>
    <t xml:space="preserve">Ozone Impacts</t>
  </si>
  <si>
    <t xml:space="preserve">W-01</t>
  </si>
  <si>
    <t xml:space="preserve">Indoor Water Performance</t>
  </si>
  <si>
    <t xml:space="preserve">W-02</t>
  </si>
  <si>
    <t xml:space="preserve">Outdoor Water Performance</t>
  </si>
  <si>
    <t xml:space="preserve">W-03</t>
  </si>
  <si>
    <t xml:space="preserve">Water Metering</t>
  </si>
  <si>
    <t xml:space="preserve">W-04</t>
  </si>
  <si>
    <t xml:space="preserve">Alternative Water Solutions</t>
  </si>
  <si>
    <t xml:space="preserve">HC-01</t>
  </si>
  <si>
    <t xml:space="preserve">Outdoor Thermal Comfort</t>
  </si>
  <si>
    <t xml:space="preserve">HC-02</t>
  </si>
  <si>
    <t xml:space="preserve">Indoor Thermal Comfort</t>
  </si>
  <si>
    <t xml:space="preserve">HC-03</t>
  </si>
  <si>
    <t xml:space="preserve">Ventilation</t>
  </si>
  <si>
    <t xml:space="preserve">HC-04</t>
  </si>
  <si>
    <t xml:space="preserve">Water Quality</t>
  </si>
  <si>
    <t xml:space="preserve">HC-05</t>
  </si>
  <si>
    <t xml:space="preserve">Smoke Control</t>
  </si>
  <si>
    <t xml:space="preserve">HC-06</t>
  </si>
  <si>
    <t xml:space="preserve">Outdoor Space</t>
  </si>
  <si>
    <t xml:space="preserve">HC-07</t>
  </si>
  <si>
    <t xml:space="preserve">Daylight and Views</t>
  </si>
  <si>
    <t xml:space="preserve">HC-08</t>
  </si>
  <si>
    <t xml:space="preserve">Indoor Lighting</t>
  </si>
  <si>
    <t xml:space="preserve">HC-09</t>
  </si>
  <si>
    <t xml:space="preserve">Acoustics</t>
  </si>
  <si>
    <t xml:space="preserve">HC-10</t>
  </si>
  <si>
    <t xml:space="preserve">Indoor Air Quality</t>
  </si>
  <si>
    <t xml:space="preserve">HC-11</t>
  </si>
  <si>
    <t xml:space="preserve">VOCs and Low-Emitting Materials</t>
  </si>
  <si>
    <t xml:space="preserve">HC-12</t>
  </si>
  <si>
    <t xml:space="preserve">Active Lifestyle</t>
  </si>
  <si>
    <t xml:space="preserve">HC-13</t>
  </si>
  <si>
    <t xml:space="preserve">Access for All</t>
  </si>
  <si>
    <t xml:space="preserve">HC-14</t>
  </si>
  <si>
    <t xml:space="preserve">Car Park Pollutant Control</t>
  </si>
  <si>
    <t xml:space="preserve">HC-15</t>
  </si>
  <si>
    <t xml:space="preserve">Safety and Security</t>
  </si>
  <si>
    <t xml:space="preserve">HC-16</t>
  </si>
  <si>
    <t xml:space="preserve">Indoor Vegetation</t>
  </si>
  <si>
    <t xml:space="preserve">MW-01</t>
  </si>
  <si>
    <t xml:space="preserve">Operational Waste Management</t>
  </si>
  <si>
    <t xml:space="preserve">MW-02</t>
  </si>
  <si>
    <t xml:space="preserve">Construction Waste Management</t>
  </si>
  <si>
    <t xml:space="preserve">MW-03</t>
  </si>
  <si>
    <t xml:space="preserve">On-site Organic Waste Management</t>
  </si>
  <si>
    <t xml:space="preserve">MW-04</t>
  </si>
  <si>
    <t xml:space="preserve">Non-Polluting Insulation Materials</t>
  </si>
  <si>
    <t xml:space="preserve">MW-05</t>
  </si>
  <si>
    <t xml:space="preserve">Sustainable Materials</t>
  </si>
  <si>
    <t xml:space="preserve">MW-06</t>
  </si>
  <si>
    <t xml:space="preserve">Life Cycle Assessment</t>
  </si>
  <si>
    <t xml:space="preserve">MW-07</t>
  </si>
  <si>
    <t xml:space="preserve">Space Flexibility</t>
  </si>
  <si>
    <t xml:space="preserve">EI-01</t>
  </si>
  <si>
    <t xml:space="preserve">Mostadam Guide</t>
  </si>
  <si>
    <t xml:space="preserve">EI-02</t>
  </si>
  <si>
    <t xml:space="preserve">Biodiversity</t>
  </si>
  <si>
    <t xml:space="preserve">EI-03</t>
  </si>
  <si>
    <t xml:space="preserve">Innovation</t>
  </si>
  <si>
    <t xml:space="preserve">PMM-01</t>
  </si>
  <si>
    <t xml:space="preserve">Systems Commissioning</t>
  </si>
  <si>
    <t xml:space="preserve">PMM-02</t>
  </si>
  <si>
    <t xml:space="preserve">Sustainable Procurement</t>
  </si>
  <si>
    <t xml:space="preserve">PMM-03</t>
  </si>
  <si>
    <t xml:space="preserve">Fair Labor Practices</t>
  </si>
  <si>
    <t xml:space="preserve">PMM-04</t>
  </si>
  <si>
    <t xml:space="preserve">Building Performance Monitoring</t>
  </si>
  <si>
    <t xml:space="preserve">Credit Requirements &amp; Evidence - Mostadam Commercial Buildings (D+C)</t>
  </si>
  <si>
    <t xml:space="preserve">Aim &amp; Requirements (points available)</t>
  </si>
  <si>
    <t xml:space="preserve">Design Stage Evidence</t>
  </si>
  <si>
    <t xml:space="preserve">Construction Stage Evidence</t>
  </si>
  <si>
    <t xml:space="preserve">SS-01  ★</t>
  </si>
  <si>
    <t xml:space="preserve">AIM: To ensure an appropriate sewage strategy is in place and to minimize the risk of localized flooding, surface water run-off and water body/course pollution during peak rainwater discharge.
REQUIREMENTS:
# Requirement Points Available
Keystone Requirement – achieve requirement #1 (1 credit point)
Where possible, the building must be connected to an existing sewage
network. If there is no existing sewage network, a Sewage Treatment Plan
1 must be prepared and implemented. 1
Note: Buildings with spaces dedicated to food preparation must install
grease trap systems.
2 The building is not located in a legally designated flood hazard area.
A Rainwater Management Plan is implemented that adopts either a site 2
3
infiltration or rainwater redirection strategy.
Total 3</t>
  </si>
  <si>
    <t xml:space="preserve"># Evidence per Requirement
• Plan showing the existing sewage network and the point of connection for the project.
1
OR
28
• Sewage Treatment Plan.
• For buildings with food preparation areas:
o Drawings illustrating installation and connections of the grease trap system.
o Extract from specifications indicating technical details of the grease trap
system.
• Flood Insurance Rate Map (FIRM) marked-up with the location of the building to
2
demonstrate that it is not within a flood hazard area.
• Rainwater Management Plan demonstrating that the rainwater management system
3 meets the credit requirements and has adopted either a site infiltration or rainwater
redirection strategy (refer to Supporting Guidance for details).</t>
  </si>
  <si>
    <t xml:space="preserve"># Evidence per Requirement
• As-built site plan showing the existing sewage network and the point of connection for
the project.
OR
1
• As-built drawings demonstrating implementation of the Sewage Treatment Plan.
• For buildings consisting of food preparation areas:
o As-built drawings of grease trap system.
• Flood Insurance Rate Map (FIRM) marked-up with the location of the building to confirm
2
that it is not within a flood hazard area.
• Updated Rainwater Management Plan.
3 • Date-stamped photographic evidence demonstrating that the rainwater management
system has been implemented.</t>
  </si>
  <si>
    <t xml:space="preserve">SS-02  ★</t>
  </si>
  <si>
    <t xml:space="preserve">AIM: To ensure that existing ecological conditions and assets associated with the site are identified and protected.
REQUIREMENTS:
# Requirement Points Available
An Ecological Assessment is undertaken by a qualified Environmental
Professional prior to the start of the design phase and site clearance to
identify:
• Valuable natural assets located onsite, including any assets located
1 off-site that may be affected by the development.
• Potential ecological impacts of the development.
1
• Opportunities for site enhancement.
Protection and mitigation measures for the identified valuable natural
assets.
An Ecological Protection Plan is developed prior to the start of the
2 construction phase by a qualified Environmental Professional and is
implemented by the Contractor.
Total 1</t>
  </si>
  <si>
    <t xml:space="preserve"># Evidence per Requirement
• Ecological Assessment Report including narratives, maps and date-stamped site
1 photographs as listed in the Supporting Guidance.
• CV of the appointed qualified Environmental Professional.
• Ecological Protection Plan that includes proposed protection and mitigation measures,
the identification of the area(s) that need to be protected, and the number of assets
that will be compensated due to unavoidable damage.
• Development map that includes GPS coordinate points for all valuable natural assets
2 that are to be protected on site, including setback zones.
• Specification extracts for all ecological protection, mitigation and compensation
requirements.
• CV of the appointed qualified Environmental Professional, if different to the
professional who completed the Ecological Assessment Report.</t>
  </si>
  <si>
    <t xml:space="preserve"># Evidence per Requirement
1 • No evidence required at the construction stage.
• Updated Ecological Protection Plan, including evidence of the implemented protection
and mitigation measures, calculations demonstrating the area(s) protected, the number
of assets compensated, and date-stamped site photographs of successfully protected
assets.
2
• CV of the appointed qualified Environmental Professional, if different to the
professional who completed the design stage submission.
• Updated development map that includes GPS coordinate points for all valuable natural
assets protected on site, including setback zones.</t>
  </si>
  <si>
    <t xml:space="preserve">AIM: To reduce the adverse environmental and social impacts of construction activities by implementing environmental management best practices.
REQUIREMENTS:
# Requirement Points Available
Develop and implement a Construction Environmental Management Plan
(CEMP) to address the environmental and social impacts of construction
activities.
1 2
The CEMP must be developed in accordance with the regulations of the
General Authority of Meteorology &amp; Environment Protection and must be
evaluated and approved by a qualified Environmental Professional.
Total 2</t>
  </si>
  <si>
    <t xml:space="preserve"># Evidence per Requirement
• Extract from project tender specifications confirming that a CEMP will be produced by
1 the Contractor prior to the start of construction activities on site.
• CV of qualified Environmental Professional.
39</t>
  </si>
  <si>
    <t xml:space="preserve"># Evidence per Requirement
• CEMP developed in accordance with the General Authority of Meteorology &amp;
Environment Protection’s regulations. Refer to</t>
  </si>
  <si>
    <t xml:space="preserve">AIM: To ensure that the ecological value of the site is preserved and enhanced.
REQUIREMENTS:
# Requirement Points Available
An Ecological Management Strategy is created by a qualified
Environmental Professional to ensure the survival and enhancement of
the natural landscape, and includes plans for:
• Soil enhancement and protection from erosion, pollution or increase in
salinity.
• Low demand for resources by ensuring a minimum of 80% of newly
planted species are classified as native, drought tolerant or saline
1 tolerant. 1
• Low maintenance requirements due to a reduced demand for
fertilizers and pesticides.
• Protection of natural assets as identified in SS-02 Ecological
Assessment and Protection through the creation of adequate habitat
areas.
• Water efficient irrigation strategy developed in line with W-02
Outdoor Water Performance.
Total 1</t>
  </si>
  <si>
    <t xml:space="preserve"># Evidence per Requirement
• Ecological Enhancement Report written by a qualified Environmental Professional that
includes:
o A narrative outlining the enhancement strategies that will be adopted for the
entire site area.
o Planting schedule and calculations that verify 80% of the total number of species
1
planted are classified as native, drought tolerant or saline tolerant.
o Landscape drawings showing the layout and location of habitat areas and the
distribution of plant species.
o Irrigation strategy and landscape maintenance procedures in line with W-02
Outdoor Water Performance.</t>
  </si>
  <si>
    <t xml:space="preserve"># Evidence per Requirement
• Updated Ecological Enhancement Report that includes:
o Updated narrative outlining the enhancement strategies implemented.
o Date-stamped photographs of the site demonstrating the species planted.
o As-built drawings that illustrate the location and layout of the habitat areas and
planted species, with calculations that verify 80% of the total number of species are
classified as native, drought tolerant or saline tolerant.
1 o As-built drawings and specifications of the water efficient irrigation system and
equipment.
• Letter of Commitment or confirmation that:
o A qualified entity/organization has been appointed to maintain the landscape in
line with the enhancement strategy.
OR
o Maintenance will be undertaken by the local municipality.</t>
  </si>
  <si>
    <t xml:space="preserve">AIM: To improve the microclimate of newly developed areas through appropriate material selection.
REQUIREMENTS:
# Requirement Points Available
The three-year aged Solar Reflective Index (SRI) values of the hardscape,
shade structures and roofs meet the following:
1 • Hardscape: 90% of the hardscape covering has an SRI ≥ 45. 1
• Shade structures: 100% of the shade structures have an SRI ≥ 75.
• Roofs: 100% of the roof covering has an SRI ≥ 75.
The unused roof area and/or structures used for shading have a vegetative
2 1
covering over a minimum of 70% of their surface area.
Total 2</t>
  </si>
  <si>
    <t xml:space="preserve"># Evidence per Requirement
• Drawings illustrating all the areas of compliant and non-compliant hardscape, shade
structures and roofs.
1
• Calculations in tabular format showing that the requirements are met.
• Extracts from specifications indicating the required SRI values.
• Drawings illustrating the areas of roof and shade structures that will have a vegetative
2
covering and the associated irrigation system.
47
• Calculations in tabular format showing that the requirements are met.
• List of selected plant types and their water requirements.</t>
  </si>
  <si>
    <t xml:space="preserve"># Evidence per Requirement
• As-built drawings illustrating all the areas of compliant and non-compliant hardscape,
shade structures and roofs.
1 • Calculations in tabular format showing that the requirements are met.
• Purchase orders and product data sheets showing the SRIs for the materials used.
• Date-stamped photographs of the installed hardscape, shade structures and roofs.
• As-built drawings illustrating the areas of roof and shade structures that have a vegetative
covering and the associated irrigation system.
2
• Calculations in tabular format showing that the requirements are met.
• Date-stamped photographs of the installed vegetative covering.</t>
  </si>
  <si>
    <t xml:space="preserve">AIM: To reduce the pollution impact of external lighting and reduce the light trespass from within the project boundary to the sky and surrounding developments.
REQUIREMENTS:
# Requirement Points Available
Uplight Rating
The luminaire uplight rating must not exceed the values below for the
relevant light pollution zone (refer to the Supporting Guidance).
Light Pollution Zone (LPZ)
A B C D
Maximum Luminaire
U1 * U2 * U3 * U4 *
Uplight Rating
*Maximum zonal lumens
Glare and Backlight Rating
Where luminaires are mounted on buildings with their backlight oriented
towards the building, such luminaires shall not exceed the following glare
ratings:
Horizontal Distance to Light Pollution Zone (LPZ)
1 Lighting Boundary (H LB ) A B C D 1
H &gt; 2h G1 G2 G3 G4
LB m
h &lt; H &lt; 2h G0 G1 G1 G2
m LB m
0.5h &lt; H &lt; h G0 G0 G1 G1
m LB m
H &lt; 0.5h G0 G0 G0 G1
LB m
h = mounting height: the distance above finished grade at which a luminaire is
m
mounted, measured to the midpoint of the luminaire.
Other exterior luminaires shall not exceed the following backlight and glare
ratings:
Horizontal Distance to Light Pollution Zone (LPZ)
Lighting Boundary (H LB ) A B C D
B3 B4 B5 B5
H &gt; 2h
LB m
G1 G2 G3 G4
50
B2 B3 B4 B4
h &lt; H &lt; 2h
m LB m
G1 G2 G3 G4
B1 B2 B3 B3
0.5 h &lt; H &lt; h
m LB m
G1 G2 G3 G4
B0 B0 B1 B2
H &lt; 0.5h
LB m
G1 G2 G3 G4
h = mounting height: the distance above finished grade at which a luminaire is
m
mounted, measured to the midpoint of the luminaire.
Total 1</t>
  </si>
  <si>
    <t xml:space="preserve"># Evidence per Requirement
• External lighting drawings and lighting schedule.
• Specifications with requirements for luminaires highlighted.
1
• Calculations demonstrating the maximum luminaire uplight ratings are not exceeded.
• Confirmation that the relevant glare and backlight ratings are not exceeded.</t>
  </si>
  <si>
    <t xml:space="preserve"># Evidence per Requirement
• As-built external lighting drawings and updated lighting schedule.
• Copy of purchase orders/receipts for approved luminaires.
1
• External lighting fixtures datasheet for installed lighting with lumens levels at different
angles.</t>
  </si>
  <si>
    <t xml:space="preserve">AIM: To minimize use of naturally undisturbed land by locating new developments on land that has already been built upon, or has been in contact with human activities.
REQUIREMENTS:
# Requirement Points Available
A minimum of 75% of the development footprint is on land that has been
1 1
previously developed or in contact with human activities.
A site investigation is undertaken by a Land Contamination Specialist.
2 Where the site is deemed to be significantly contaminated, an appropriate 1
remediation strategy will be implemented.
Total 2</t>
  </si>
  <si>
    <t xml:space="preserve"># Evidence per Requirement
• Narrative of the previous developments on the site.
• Site plan highlighting the site boundary and areas of previously developed land.
1 • Calculations to determine percentage of the site area that is on previously developed land,
based on site plans.
• Date-stamped photographs of the site including the previously developed land, if available.
57
• CV of the Land Contamination Specialist.
• Site investigation and assessment report prepared by the Land Contamination Specialist.
• Remediation strategy for the contaminated land prepared by the Land Contamination
2 Specialist.
• Site plans highlighting the contaminated areas to be remediated.
• Letter of assurance from the contractor (or, if not yet appointed, from the client or their
representative) confirming the remediation strategy will be implemented.</t>
  </si>
  <si>
    <t xml:space="preserve"># Evidence per Requirement
• Updated narrative to reflect the changes made to the previously developed land.
• As-built drawings showing the proposed development in relation to the previously
developed land.
1 • Updated calculations to determine percentage of the site area that is on previously
developed land, based on the site plans.
• Date-stamped photographs of the site including the changes made to the previously
developed land.
• As-built drawings highlighting the contaminated areas that have been remediated.
2 • Verification report by the Land Contamination Specialist on completion of the land
remediation.</t>
  </si>
  <si>
    <t xml:space="preserve">AIM: To reduce air pollution by supporting electric-powered vehicles minimize burden on traffic networks through carpool initiatives.
REQUIREMENTS:
# Requirement Points Available
Option 1:
Install Electric Vehicle Supply Equipment (EVSE) for at least 3% of the total
parking spaces to be used by the project. The associated parking spaces must
be fully shaded and reserved for the sole use of electric vehicles.
OR
Option 2:
1
1 At least 6% of total parking spaces within the project boundary must be
Electric Vehicle (EV) ready. The associated parking spaces must be co-located
in favorable positions within the parking area.
Obtain a written commitment from the Owner stating that when EVSE’s are
installed, the appropriate signage shall be provided to indicate that those
spaces are reserved for the sole use of electric vehicles.
Implement a Carpooling Strategy for both males and females to encourage
users to share private vehicles, in accordance with local KSA laws.
AND
2 1
3% of the total parking spaces within the project boundary shall be reserved
for the sole use of carpool vehicles. The associated parking spaces must be
fully shaded.
Total 2
63</t>
  </si>
  <si>
    <t xml:space="preserve"># Evidence per Requirement
Option 1:
• Site plan and floor plans indicating total parking and identifying the location of each
parking space reserved for electric vehicles and EVSE installed.
• Calculations demonstrating that the minimum of 3% of required spaces is achieved.
• Electrical drawings demonstrating location of charging stations, connection to distribution
panel and dedicated electrical socket-outlets. Refer to Supporting Guidance for details.
• Shading requirements for each reserved parking space.
• Specifications for EVSE and shading devices.
Option 2:
1
• Site plan and floor plans indicating total parking and identifying the location of EV ready
parking space.
• Calculations demonstrating that the minimum of 6% of required spaces is achieved.
• Shading requirements for each reserved parking space.
• Specification for shading devices.
• Electrical drawings demonstrating compliance with the requirements.
• Written commitment from Owner stating that appropriate signage and floor markings to
designate parking spaces for EV shall be provided upon the installation of EV equipment.
• Site plan and floor plans identifying the total parking and identifying the location of
carpool parking spaces.
• Calculations demonstrating that the minimum of 3% of parking space for carpool vehicles
is achieved.
• Shading requirements for each reserved parking space.
2
• Specifications for shading devices.
• Carpooling Strategy which includes written commitment from the Owner that this policy
shall be enforced during operation stage, and state that appropriate signage and floor
markings to designate parking spaces for carpool vehicles shall be provided. Refer to
Supporting Guidance for inclusions of this Strategy.
64</t>
  </si>
  <si>
    <t xml:space="preserve"># Evidence per Requirement
Option 1:
• As-built drawings including site plan and floor plans indicating total parking and
confirming the location of each parking space reserved for electric vehicles and EVSE
installed, demonstrating that a minimum of 3% is achieved.
• Calculations demonstrating that the minimum of 3% of required spaces is achieved.
• As-built electrical drawings demonstrating location of charging stations, connection to
distribution panel and dedicated electrical socket-outlets.
• Shading requirements for each reserved parking space.
• Date-stamped photographs demonstrating installation of EVSE, signage and floor
markings.
• Purchase receipts for the EVSEs and shading devices.
Option 2:
1
• As-built drawings including site plan and floor plans indicating total parking and
confirming the location of EV ready parking space.
• Updated calculations demonstrating that the minimum of 6% of required spaces is
achieved, in case there is deviation from the design stage.
• Updated shading requirements for each reserved parking space.
• Specifications for shading devices.
• As-built electrical drawings demonstrating compliance with the requirements.
• Written commitment from Owner stating that appropriate signage and clear markings to
designate parking spaces for EV shall be provided upon the installation of EV equipment.
• Date-stamped photographs demonstrating compliance with the requirements.
• Written commitment letter from Owner stating that appropriate signage and floor
markings to designate parking spaces for EV shall be provided upon the installation of EV
equipment.
• As-built drawings including site plan and floor plans identifying the total parking and
indicating the location of carpool parking spaces.
• Updated calculations demonstrating that the minimum of 3% of parking space for carpool
vehicles is achieved.
• Updated Carpooling Strategy which includes written commitment from the Owner that
2 this policy shall be enforced during operation stage. Refer to</t>
  </si>
  <si>
    <t xml:space="preserve">AIM: To promote transportation efficiency and active living by ensuring all building occupants and visitors can easily access public transportation.
REQUIREMENTS:
Points
# Requirement
Available
• A building entrance for pedestrians is located within 200 meters of safe
walking distance from an existing bus stop OR an existing
metro/commuter rail station. The minimum day-time frequency for both
the bus service and the metro/commuter rail service enlisting specific
1 timing of departure and arrival at waypoints along the route must be at 1
least 30 minutes.
• Future expansion to transit services may qualify if they are planned,
funded, and expected to be operational within 3 years of building
occupancy.
In addition to Requirement #1:
The minimum day-time frequency for both the bus service and the
2 1
metro/commuter rail service enlisting specific timing of departure and arrival at
waypoints along the route is more frequent than 30 minutes.
Total 2</t>
  </si>
  <si>
    <t xml:space="preserve"># Evidence per Requirement
• Site plan highlighting each building entrance for pedestrians, the location of the existing
bus stop or metro/commuter rail station, and the actual safe walking distance from
either, as applicable, in meters.
1 &amp;
• For bus services or metro/commuter rail stations, the most recent official schedule or
2
timetable of service frequency for defined routes.
For future expansion, official confirmation of planned date of full operation, funding and
expected schedule of construction.</t>
  </si>
  <si>
    <t xml:space="preserve"># Evidence per Requirement
• As-built site plan confirming each building entrance for pedestrians, the location of the
existing bus stop or metro/commuter rail station, and the actual safe walking distance
from either, as applicable, in meters.
• Date-stamped photographs of the pedestrian walkway or safe walking route to the bus
1 &amp;
stop or metro/commuter rail station as applicable.
2
• For bus services or metro/commuter rail stations, the most recent official schedules of
service frequency.
For future expansions, official confirmation of planned date of full operation, funding, and
expected schedule of construction, updated if necessary.</t>
  </si>
  <si>
    <t xml:space="preserve">AIM: To promote vibrant communities, active living and transportation efficiency by coordinating easy access to neighborhood amenities.
REQUIREMENTS:
# Requirement Points Available
A pedestrian entrance is located within 350m safe walking distance from
the following amenities:
• A mosque
1 • A grocery store 1
Amenities planned for future expansion may qualify if they are already
zoned, funded/leased, and expected to be operational within 3 years of
building occupancy.
In addition to Requirement #1:
2 The pedestrian entrance is located within 350m safe walking distance from 1
3 additional amenities. Refer to Supporting Guidance for details.
Total 2</t>
  </si>
  <si>
    <t xml:space="preserve"># Evidence per Requirement
• Site plan identifying each building pedestrian entrance, the location of the applicable
1 &amp; amenities and actual safe walking distance in meters.
2 • For planned amenities, confirmation of zoning or Master Plan, documents demonstrating
funding/lease, and planned date of full operation signed by the building owner or tenant.</t>
  </si>
  <si>
    <t xml:space="preserve"># Evidence per Requirement
• As-built site plan confirming each building pedestrian entrance, the location of
applicable amenities and actual safe walking distance in meters.
1 &amp;
• Date-stamped photographs of each sidewalk along the shortest pedestrian route.
2
• For planned amenities, zoning layout or Master Plan, documents demonstrating
funding/lease, and planned date of operation signed by the building owner or tenant.</t>
  </si>
  <si>
    <t xml:space="preserve">AIM: To promote active living and transportation choices by providing convenient parking for bicycles and other individual transportation modes.
REQUIREMENTS:
# Requirement Points Available
Long-term individual sustainable transport parking spaces
For every 20 building occupants:
• Install one permanent fully-shaded bicycle rack within 30 meters of a
building entrance.
• Reserve one parking space at a minimum, for other individual
transportation modes.
Short-term individual sustainable transport parking spaces
1
In addition, for every 500m² of Gross Floor Area (GFA):
• Install one permanent fully-shaded bicycle rack within 30 meters of the
1
main building entrance.
• Reserve one parking space at a minimum, for other individual
transportation modes.
Shading of bicycle racks must be compliant with minimum SRI
requirements in accordance with credit SS-05 Heat Island Effect.
The building must be located within 180 meters actual bicycling distance of a
bicycle network that connects directly to five amenities within 5,000 meters.
2
Planned bicycle networks may qualify if they are fully planned, funded, and
expected to be operational within 3 years of building occupancy.
In addition to Requirements #1 and #2, provide the following at a favorable
location on site.
• One shower and changing room per gender for every 100 building
3 1
occupants.
• One clothes locker for each long-term individual sustainable
transport parking space provided.
Total 2
75</t>
  </si>
  <si>
    <t xml:space="preserve"># Evidence per Requirement
• Calculations determining the required number of bicycle racks and parking space reserved
for individual transportation modes.
• Site plan identifying the building entrance, location of each permanent bicycle rack, the
actual walking distances (in meters) from the bicycle racks to the nearest building entrance
1 and the location of each reserved parking area.
• Design drawings (plans and elevations) demonstrating the demarcation and dimensions of
each parking space reserved for individual transportation modes.
• Specification of shading for each bicycle parking rack and overall parking space, in
compliance with minimum SRI requirements of SS-05 Heat Island Effect.
• Site plan identifying the location of each permanent bicycle rack, the location of the bicycle
network, the location of applicable amenities and the actual bicycling distance (in meters)
highlighted.
• Official confirmation such as photographs of the existing bicycle network with a clearly
2
marked bicycle lane at least 3 meters wide, or a street with a design speed of 40 km/h or
less.
• For planned bicycle networks, official confirmation of funding, expected construction
schedule and planned date of full operation.
• Calculations determining the required number of showers and clothes lockers required.
• Design drawings (plans and elevations) demonstrating the location of shower facilities and
3
changing rooms, highlighting pedestrian access to these facilities from the bicycle racks and
the walking distance from the bicycle racks to these facilities.</t>
  </si>
  <si>
    <t xml:space="preserve"># Evidence per Requirement
• Updated calculations determining the required number of bicycle racks and parking space
1
reserved for individual transportation modes.
76
• As-built site plan identifying the building entrance, location of each permanent bicycle rack,
the actual walking distances (in meters) from the bicycle racks to the nearest building
entrance and the location of each reserved parking area.
• Shop drawings confirming the dimensions of each installed bicycle rack.
• Purchase receipts of all shading devices installed in the bicycle parking space.
• Date-stamped photographs of shaded bicycle racks and demarcation of reserved parking
area.
• As-built site plan confirming the location of each permanent bicycle rack, location of the
bicycle network, location of applicable amenities and actual bicycling distance (in meters).
• Date-stamped photographs or other official confirmation that the bike network comprises
2 a clearly marked bike lane at least 3 meters wide, or a street with a design speed of 40
km/h or less.
• For planned bicycle networks, official confirmation of funding, expected construction
schedule and planned date of full operation (updated as necessary).
• Updated calculations determining the required number of showers, changing rooms and
clothes lockers.
3
• Date-stamped photographs of shower facilities, changing areas and clothes lockers and
access to these facilities from bicycle racks.</t>
  </si>
  <si>
    <t xml:space="preserve">AIM: To reduce emissions by implementing sustainable operational transport systems for material-handling equipment.
REQUIREMENTS:
# Requirement Points Available
50% of the equipment and vehicles used for onsite indoor &amp; outdoor goods
1 1
and materials handling are electrical.
100% of the equipment and vehicles used for onsite indoor &amp; outdoor
2 1
goods and materials handling are electrical.
Total 2</t>
  </si>
  <si>
    <t xml:space="preserve"># Evidence per Requirement
• Letter of commitment provided by Owner providing assurance to implement a
sustainable operational transport program upon building handover and to provide all
necessary electric vehicles associated charging equipment free of charge to building
1 &amp; users.
2 • Sustainable Operational Transport Plan that includes the following:
o Anticipated operational activities on site, depending on building typology.
o Location of all charging equipment.
o Signage for wayfinding.
80
o Estimation of number of electrical vehicles needed, size of vehicles and load
carrying capacity.
o Intended routes to be taken by all operational transportation vehicles.
o Percentage of vehicles that are electrical, in compliance with credit requirement.
• Site plan with marked-up route established for all material-handling equipment and
vehicles and turning radii (if applicable for larger vehicles), and provision of off-road
parking bays to prevent free traffic flow within the site.
• Drawings highlighting planned location of charging stations for all electrical material-
handling equipment and vehicles.
• HVAC drawings demonstrating provision of ventilation and air extraction for battery
charging facilities in enclosed space(s) in accordance with the requirements of credit HC-
03 Ventilation.
• Specifications for all electrical material-handling equipment and vehicles and charging
equipment.</t>
  </si>
  <si>
    <t xml:space="preserve"># Evidence per Requirement
• Letter of commitment provided by Owner confirming implementation of the sustainable
operational transport program upon building handover and installation of charging
equipment free of charge to building users.
• As-built site plan with marked-up route established for all material-handling equipment
and vehicles and turning radii (if applicable for larger vehicles), and provision of off-road
parking bays to prevent free traffic flow within the site.
• As-built drawings confirming the location of charging stations for all electrical material-
handling equipment and vehicles.
1 &amp;
• As-built HVAC drawings confirming provision of ventilation and air extraction for battery
2
charging facilities in enclosed space(s) in accordance with the requirements of credit HC-
03 Ventilation.
• Updated list of all material-handling equipment and vehicles to be used during project
operations, highlighting specific electrical vehicles and indicate actual percentage in
compliance with credit requirements.
• Purchase receipts of all electrical material-handling equipment and vehicles.
• Date-stamped photographs of all electrical vehicles purchased and/or in operation,
installed signage and charging stations.</t>
  </si>
  <si>
    <t xml:space="preserve">AIM: To give preference to the purchase of materials that boost the local economy and provide the added benefit of reduced transportation impacts.
REQUIREMENTS:
# Requirement Points Available
20% of the construction materials (by cost) used on the development are
1 1
sourced from within KSA.
40% of the construction materials (by cost) used on the development are
2 1
sourced from within KSA.
Total 2</t>
  </si>
  <si>
    <t xml:space="preserve"># Evidence per Requirement
• Calculations of the cost of compliant and non-compliant materials, demonstrating that the
1 &amp; requirement of 20% or 40% is achieved.
2 • Specifications highlighting the requirement for proof of manufacture in KSA, and the overall
percentage of local material targeted for the project.
85</t>
  </si>
  <si>
    <t xml:space="preserve"># Evidence per Requirement
• Calculations of the cost of compliant and non-compliant materials, demonstrating that the
1 &amp;
requirement of 20% or 40% is achieved.
2
• Purchase orders and proof of manufacture in KSA for all compliant materials.</t>
  </si>
  <si>
    <t xml:space="preserve">AIM: To promote design practices that reflect KSA’s cultural and regional heritage, promote local traditions and showcase authentic KSA architecture and vernacular.
REQUIREMENTS:
# Requirement Points Available
The building design harmoniously aligns with the local cultural and regional
1 2
identities and traditions.
Total 2</t>
  </si>
  <si>
    <t xml:space="preserve"># Evidence per Requirement
• A concept narrative outlining the design strategy implemented which demonstrates how
the cultural and regional elements are incorporated in the design of the building, signed by
1 a registered Architect with experience of preserving Saudi heritage and culture through
inclusion in design.
• Drawings and/or visualizations which communicate the design strategy.</t>
  </si>
  <si>
    <t xml:space="preserve"># Evidence per Requirement
• Updated narrative which demonstrates how the cultural and regional elements have been
1
incorporated into the design of the building.
88
• As-built drawings and photographic evidence of the implementation of the specific cultural
and regional elements.</t>
  </si>
  <si>
    <t xml:space="preserve">AIM: To empower local talent and entrepreneurs to grow in their ideas and businesses in support of the objectives of Vision 2030, particularly to diversify economy.
REQUIREMENTS:
# Requirement Points Available
5% (by area), or a minimum of two of all leasable spaces in the building are
allocated exclusively for local Small to Medium Enterprises (SME) and
1 1
Homegrown enterprises that sell products manufactured in KSA, or
services that are operated by local Saudi talent.
Allocate an area within the building to be used as a co-working space
consisting of all facilities needed for individuals to run businesses or work
2 1
as per the Supporting Guidance.
Note: Requirement #2 is applicable to Offices and Retail typologies only.
Total 2</t>
  </si>
  <si>
    <t xml:space="preserve"># Evidence per Requirement
• Drawings demonstrating space allocation to SME and/or homegrown businesses, in
1 addition to supporting area calculations to confirm compliance with the technical
requirement.
91
• Letter of commitment by the Owner, confirming compliance with the technical
requirement.
• Copy of tenancy agreement template to be used for leasing the applicable spaces,
highlighting any unique clauses and sections that demonstrate compliance with the
technical requirement.
• Co-working service strategy including:
o Information about service objectives, business strategy, and targeted audience.
o Details of the features provided within the space as per the supporting guidance.
o Drawings highlighting space allocated for co-working activities and supporting area
calculation confirming capacity.
2
o Extract from specifications for the air-conditioning system, lighting, and electrical
power supply provided for the space.
o Extracts from specifications for commercial furniture manufactured to meet
established industry standards, to be provided in the co-working space.
• Co-working service strategy detailing accessibility and limitation of usage by occupants.</t>
  </si>
  <si>
    <t xml:space="preserve"># Evidence per Requirement
• As-built drawings with supporting area calculations demonstrating compliance with the
technical requirement.
• Updated Letter of commitment, signed by building owner, confirming compliance with the
1
technical requirement.
• Copy of signed tenancy agreement for leasing the applicable spaces highlighting any unique
clauses and sections that demonstrate compliance with the technical requirement.
• Updated co-working service strategy including:
o Information about service objectives, business strategy, and targeted audience.
o Details of the features provided within the space as per the supporting guidance.
o As-built drawings highlighting space allocated for co-working activities and
supporting area calculation confirming capacity, access to F&amp;B and WCs for males
and females.
2
o Manufacturer’s datasheets for air conditioning system, lighting, and electrical
power supply provided for the space.
o Photographic evidence of installed loose furniture provided in the co-working
space.
• Updated co-working service strategy detailing accessibility and limitation of usage by
occupants.</t>
  </si>
  <si>
    <t xml:space="preserve">E-01  ★</t>
  </si>
  <si>
    <t xml:space="preserve">AIM: To promote informed decisions on the selection and installation of building components that achieve improved levels of energy efficiency and reduced carbon emissions.
REQUIREMENTS:
Project teams may pursue either the Prescriptive Option OR the Performance Option.
Option 1 – Prescriptive Option
# Requirement Points Available
Keystone Requirement - Projects pursuing the Prescriptive Option must achieve the requirement
below (5 credit points).
For ALL types of buildings, comply with SBC Section 601 Buildings Except
1 Low-Rise Residential Buildings Conservation: Energy-Efficient Design of 5
Buildings Except Low-Rise Residential Buildings in Saudi Arabia.
Total 5
Option 2 – Performance Option
# Requirement Points Available
Keystone Requirement - projects pursuing the Performance Option must consume no more energy
than the ASHRAE baseline building (5 credit points).
For ALL types of buildings conduct dynamic energy modeling, using
appropriate energy modeling software, to compare the total building
energy consumption (kWh) to a baseline prescribed by ASHRAE Standard
1 90.1-2013. 15
The number of points awarded is dependent on the percentage
improvement over the baseline. Refer to Supporting Guidance below for
more details.
Total 15
97</t>
  </si>
  <si>
    <t xml:space="preserve">Option 1 – Prescriptive Option
# Evidence per Requirement
• Drawings, specifications and calculations demonstrating compliance with SBC 601.
1
• Prescriptive Energy Tool.
Option 2 – Performance Option
# Evidence per Requirement
• Drawings, specifications, and calculations confirming parameters reported in Performance
1 Energy Tool.
• Performance Energy Tool.</t>
  </si>
  <si>
    <t xml:space="preserve">Option 1 – Prescriptive Option
# Evidence per Requirement
• As-built drawings and calculations, technical datasheets and purchase orders/receipts
1 demonstrating compliance with SBC 601.
• Prescriptive Energy Tool.
Option 2 – Performance Option
# Evidence per Requirement
• As-built drawings and calculations, technical datasheets and purchase orders/receipts
1 confirming parameters reported in Performance Energy Tool.
• Performance Energy Tool.
98</t>
  </si>
  <si>
    <t xml:space="preserve">E-02  ★</t>
  </si>
  <si>
    <t xml:space="preserve">AIM: To install energy meters with data ports to report and monitor energy consumption to allow for future improvement.
REQUIREMENTS:
# Requirement Points Available
Meters are provided at whole building level for all landlord areas and for
1 1
each tenant individually.
Create a sub-metering strategy that addresses energy sub-meters for the
2 various end-uses as detailed in the Supporting Guidance section and 1
conforms to SBC 1001 Green Buildings Code, Chapter 6.
Total 2</t>
  </si>
  <si>
    <t xml:space="preserve"># Evidence per Requirement
• Energy distribution schematic(s) showing the type, extent and locations of all meters.
• Specifications highlighting meter requirements complying with credit requirements
1 &amp; Mostadam Guide (refer to credit EI–01 Mostadam Guide) section on energy metering
2 providing user support and understanding of the level of sub-metering installed, including
remote access abilities and guidance on how to utilize the data to reduce consumption
levels.
104</t>
  </si>
  <si>
    <t xml:space="preserve"># Evidence per Requirement
• As-built energy distribution schematic(s) showing the type, extent and locations of all
installed meters.
• Manufacturer’s data for the installed meters along with photographic evidence.
1 &amp;
• Mostadam Guide (refer to credit EI–01 Mostadam Guide) section on energy metering
2
providing updated user support and understanding of the level of sub-metering installed,
including remote access capabilities and guidance on how to utilize the data to reduce
consumption levels.</t>
  </si>
  <si>
    <t xml:space="preserve">AIM: To ensure the building envelope performs as designed and intended.
REQUIREMENTS:
# Requirement Points Available
Appoint a Building Envelope Commissioning Agent (BECxA) to produce an
1 Envelope Commissioning Plan and oversee advanced building envelope
verification as performed by a Commissioning Contractor.
In addition to #1, the building envelope is tested for condensation, water
2
ingress, air infiltration and thermal bridging to ensure performance is as
2 designed and in accordance with ASTM, ATTMA and ASTATT standards.
All installed products, including custom-made cladding systems, must have a
pre-testing certificate.
Total 2</t>
  </si>
  <si>
    <t xml:space="preserve"># Evidence per Requirement
1 &amp; • CV of BECxA and confirmation of their appointment for the duration of the design stage of
2 the project.
108
• Narrative outlining details of the envelope testing requirements relevant for the building
typology, prepared by the BECxA and to be included in the Envelope Commissioning Plan
(refer to credit PMM-01 Commissioning and Tuning).</t>
  </si>
  <si>
    <t xml:space="preserve"># Evidence per Requirement
• CV of BECxA and Envelope Commissioning Contractor and confirmation of their
appointment for the duration of the construction stage of the project.
1 &amp; • Pre-testing certificates for relevant installed products.
2 • Date-stamped photographic evidence of Contractor conducting tests.
• Signed verification report by the BECxA detailing the results of the tests conducted and
confirming that the building envelope is installed and performs as designed.</t>
  </si>
  <si>
    <t xml:space="preserve">AIM: To encourage the use of clean renewable energy, thus reducing reliance on fossil fuel energy and minimizing the impact on the environment of associated carbon emissions.
REQUIREMENTS:
# Requirement Points Available
Solar Water Heating
Solar hot water (SHW) panels are specified and installed to provide 50% of
1 1
the building’s hot water demand, including pool’s heating demand along
with the associated shower facilities (where applicable).
On-site Electricity Generation*
Photovoltaic (PV) panels are specified and installed onsite and provide a
percentage of the total annual building energy demand. The number of
2 points awarded is dependent on the percentage of energy generated by 5
the PV panels. The renewable energy generated by the PV panels can
either be used on-site or exported to the grid. Refer to Supporting
Guidance for more details.
Total 6
* The points for Requirement #2 are only available for projects pursuing the “Performance option” of credit E-01 Energy
Performance.</t>
  </si>
  <si>
    <t xml:space="preserve"># Evidence per Requirement
• Drawings confirming the location of the SHW panels.
• Extract from specifications showing requirements of the SHW panels. Refer to the
Supporting Guidance for the minimum parameters to be included.
1 • Software simulations confirming the estimated annual hot water demand, and estimated
annual pool heating demand (if present), of the project along with the estimated annual hot
water generated by the SHW system.
• Supplier’s datasheet confirming the annual thermal efficiency of the SHW system.
• Electrical drawings confirming the location of the PV panels.
• Architectural drawings indicating the location of the PV panels, the shading from
surrounding surfaces and the azimuth angle and slope of the panels.
• Extract from the specifications showing requirements of the PV panels.
2 • Software simulations confirming the estimated annual electricity consumption of the
project along with the estimated annual electricity generated by the PV system, taking into
consideration balance-of-system and dust-related losses.
• If the renewable energy generated by the PV panels is to be used on-site, provide a
narrative describing the planned end use(s) of the energy.</t>
  </si>
  <si>
    <t xml:space="preserve"># Evidence per Requirement
• As-built drawings confirming the location of the SHW panels.
• As-built calculations confirming the estimated annual hot water demand, and estimated
1 annual pool heating demand (if present), of the project along with the estimated annual hot
water generated by the SHW system.
• Manufacturer’s technical datasheets for the SHW panels.
• As-built drawings confirming the location of the PV panels, the shading from surrounding
surfaces and the azimuth angle and slope of the panels.
• Manufacturer’s technical datasheets for the PV panels.
2 • As-built calculations confirming the estimated annual electricity consumption of the project
along with the estimated annual electricity generated by the PV system, taking into
consideration balance-of-system and dust-related losses.
• Commissioning certificate of the system.</t>
  </si>
  <si>
    <t xml:space="preserve">AIM: To reduce a building’s energy consumption through the provision or purchase of energy efficient appliances.
REQUIREMENTS:
# Requirement Points Available
For those electrical appliances provided by the developer:
All relevant electrical appliances must have an Energy Efficiency Label
from the Saudi Standards, Metrology and Quality Organization (SASO),
refer to the Supporting Guidance for more details. For those appliance
categories not currently covered by SASO, the appliances must be Energy
1 Star or EPEAT certified. 1
For those electrical appliances not provided by the developer:
Information shall be provided to the occupant on the energy efficiency
labelling scheme of SASO, the Energy Star scheme and the EPEAT scheme
and their benefits. This should form part of the Mostadam Guide (credit
EI-01 Mostadam Guide).
Total 1</t>
  </si>
  <si>
    <t xml:space="preserve"># Evidence per Requirement
For those electrical appliances provided by the developer:
• Specifications stating the minimum energy efficiency rating of all appliances. The
relevant section of the specification must be highlighted.
1
For those electrical appliances not provided by the developer:
• Mostadam Guide with relevant section highlighted (refer to credit EI-01 Mostadam
Guide).</t>
  </si>
  <si>
    <t xml:space="preserve"># Evidence per Requirement
For those electrical appliances provided by the developer:
• List of installed appliances and the manufacturer, model and type of energy certification
for each one.
• Date-stamped photographic evidence or purchase orders/receipts for each installed
appliance.
1
• Manufacturer’s technical data sheets for each installed appliance confirming the energy
efficiency rating.
For those electrical appliances not provided by the developer:
• Mostadam Guide with relevant section highlighted (refer to credit EI-01 Mostadam
Guide).</t>
  </si>
  <si>
    <t xml:space="preserve">AIM: To promote energy efficiency in design of transportation systems.
REQUIREMENTS:
# Requirement Points Available
Smart Elevators
All elevators within the building are in compliance with SBC 601 in relation
to the following energy efficiency features:
• Each elevator is set up to operate in standby mode during off-peak
periods. Displays, lighting and ventilation fans within the elevator
turn off when the elevator is idle.
• Each elevator uses only LED lights with no less than 35 lumens /
circuit watt and no more than 125 lumens / circuit watt
1
• All elevators are equipped with LED display screens (wherever
applicable).
• The drive controllers and motors are variable speed, variable-
voltage and variable frequency. 1
• Elevator cab ventilation fans must not exceed 0.7 W-l/s at
maximum speed.
• Each elevator incorporates a regenerative drive system whereby
the motor acts as a generator when the elevator travels down.
Escalators
All escalators within the building are in compliance with SBC 601 in relation
to the following energy efficiency features:
2 • Each escalator contains a load sensor which detects passenger
weight and controls the motor output via a variable speed drive.
• Each escalator has a passenger motion sensor and has the setup to
operate in standby mode when passengers are not present.
Total 1
120</t>
  </si>
  <si>
    <t xml:space="preserve"># Evidence per Requirement
• Drawings indicating the locations of all elevators in the building.
1
Extracts from elevators specifications showing all energy efficiency requirements.
• Drawings indicating the location of all escalators in the building.
2
• Extracts from escalators specifications showing all energy efficiency requirements.</t>
  </si>
  <si>
    <t xml:space="preserve"># Evidence per Requirement
• As-built drawings indicating the locations of all elevators with reference labels.
• List of all elevators (with reference labels) stating the manufacturer and model for each
elevator.
• Manufacturer’s datasheets for each installed elevator model confirming the presence of:
1 o Standby mode features
o LED lighting with a minimum of 125 lamp lumens/Watt
o Variable speed, variable-voltage and variable frequency drive controller and motor
o Fan power
o Regenerative drive system
• As-built drawings showing the location of all escalators with reference labels.
• List of all escalators (with reference labels) stating the manufacturer and model for each
escalator.
2 • Manufacturer’s datasheets for each installed escalator model confirming the presence of:
o Load sensor and variable speed drive of motor
o Motion sensor
o Sequenced operations</t>
  </si>
  <si>
    <t xml:space="preserve">AIM: To ensure refrigerants, fire suppression systems and maintenance gases have an Ozone Depletion Potential (ODP) of zero.
REQUIREMENTS:
# Requirement Points Available
All refrigerants, fire suppression systems and maintenance gases installed and
1
used within the project boundary have an ODP of zero.
1
2 The project does not use CFCs or halon-based materials.
Total 1</t>
  </si>
  <si>
    <t xml:space="preserve"># Evidence per Requirement
• Specifications for all proposed refrigerants, fire suppression systems and maintenance gases
1
highlighting the requirement for zero ODP.
2 • Specifications prohibiting the use of CFCs or halon-based materials.
124</t>
  </si>
  <si>
    <t xml:space="preserve"># Evidence per Requirement
• Manufacturer’s data for all purchased refrigerants, fire suppression systems and
1
maintenance gases confirming zero ODP.
2 • Confirmation that no CFCs or halon-based materials have been used.</t>
  </si>
  <si>
    <t xml:space="preserve">W-01  ★</t>
  </si>
  <si>
    <t xml:space="preserve">AIM: To reduce indoor water consumption and minimize the load on waste water systems through the installation of efficient fixtures, fittings and appliances.
REQUIREMENTS:
# Requirement Points Available
Keystone Requirement- achieve requirement #1 (3 credit points)
1 Reduce indoor water consumption by 10% compared to the baseline. 3
Further reduce indoor water consumption compared to the baseline. The
2 number of points awarded is dependent on the percentage improvement 7
over the baseline (refer to Supporting Guidance).
Total 10</t>
  </si>
  <si>
    <t xml:space="preserve"># Evidence per Requirement
• Indoor Water Tool.
1 &amp;
• Specifications for plumbing fixtures, fittings and appliances highlighting the required flow
2
rates and water use.</t>
  </si>
  <si>
    <t xml:space="preserve"># Evidence per Requirement
129
• Indoor Water Tool.
• Manufacturers’ data for all installed plumbing fixtures, fittings and appliances indicating
1
flow rates and flow regulation systems.
&amp; 2
• Date-stamped photographic evidence confirming the installation of the fixtures, fittings
and appliances.</t>
  </si>
  <si>
    <t xml:space="preserve">W-02  ★</t>
  </si>
  <si>
    <t xml:space="preserve">AIM: To reduce outdoor water consumption and minimize the load on waste water systems.
REQUIREMENTS:
# Requirement Points Available
Keystone Requirement - achieve requirement #1 (2 credit points).
Irrigation system
The irrigation system is designed and installed to reduce potable water use
1 2
by 50% compared to the midsummer baseline.
The irrigation system is designed and installed to further reduce potable
water use compared to the midsummer baseline. The number of points
2 3
awarded is dependent on the percentage improvement over the baseline
(refer to Supporting Guidance).
The irrigation system is controlled by smart controllers, rain sensors and/or
3 2
soil moisture sensors.
Landscaping
4 There are no turfed areas within the project boundary. 2
Water features
5 There are no outdoor water features within the project boundary. 1
Total 10
132</t>
  </si>
  <si>
    <t xml:space="preserve"># Evidence per Requirement
• Outdoor Water Tool.
• Irrigation plan highlighting planted areas, irrigation zones and their water requirements,
1, 2
and the location of smart controllers, rain sensors and/or soil moisture sensors.
&amp; 3
• Specifications for the irrigation system including the requirement for smart controllers,
rain sensors and/or soil moisture sensors.
4 • Site plan showing that no turf is present.
5 • Site plan showing that no outdoor water features are present.</t>
  </si>
  <si>
    <t xml:space="preserve"># Evidence per Requirement
• Outdoor Water Tool.
• As-built irrigation plan highlighting planted areas, irrigation zones and their water
requirements, and the location of smart controllers, rain sensors and/or soil moisture
1, 2
sensors.
&amp; 3
• Manufacturers’ data for the irrigation system including the smart controllers, rain
sensors and/or soil moisture sensors.
• Date-stamped photographic evidence of the installed irrigation system.
4 • As-built site plan confirming that no turf is present.
5 • As-built site plan confirming that no outdoor water features are present.</t>
  </si>
  <si>
    <t xml:space="preserve">W-03  ★</t>
  </si>
  <si>
    <t xml:space="preserve">AIM: To install water meters for monitoring internal and external water use, and to use the data to encourage effective management of consumption levels.
REQUIREMENTS:
# Requirement Points Available
Meters are provided at whole building level for main supply and/or
1 1
landlord areas. For individual tenant spaces refer to Supporting Guidance.
Create and implement a sub-metering strategy which monitors the
2 building’s internal and external water usage as detailed in the Supporting 1
Guidance section and conforms to SBC 1001 Chapter 7.
Total 2</t>
  </si>
  <si>
    <t xml:space="preserve"># Evidence per Requirement
• Drawings indicating the type, extent and location of all water meters.
• Specifications of water meter requirements.
• Mostadam Guide (refer to credit EI–01 Mostadam Guide) section on water metering
1 providing user support and understanding of the level of:
o The end-use category and level of installed sub-metering
o Remote access capabilities
o Guidance on best practices for using metering data to reduce water consumption.
135
• Sub-metering strategy outlining estimated water usage of the building and system
2
categories to be monitored.</t>
  </si>
  <si>
    <t xml:space="preserve"># Evidence per Requirement
• As-built drawings showing the type, extent and location of all water meters.
• Manufacturer’s data for the installed water meters to confirm required technical
functionality along with date-stamped photographic evidence.
• Mostadam Guide (refer to credit EI–01 Mostadam Guide) section on water metering
1
providing user support and understanding of the level of:
o The end-use category and level of installed sub-metering.
o Remote access capabilities
o Guidance on best practices for using metering data to reduce water consumption.
• Updated sub-metering strategy confirming estimated water usage of the building and
2
system categories being monitored.</t>
  </si>
  <si>
    <t xml:space="preserve">AIM: To reduce dependence on potable water by encouraging projects to implement alternative water conservation solutions.
REQUIREMENTS:
# Requirement Points Available
Air conditioning water condensate
100% of air conditioning water condensate from the following HVAC
systems is recovered and reused on-site for water closet (WC) flushing
1 1
and/or irrigation:
• Indoor units
• Fresh Air Handling Units (FAHUs)
Graywater recycling
100% of graywater from available sources in the building such as showers,
2 1
sinks, washing machines and dishwashers is collected and recycled to be
used on-site for WC flushing and/or irrigation.
Treated wastewater
At least 50% of wastewater is treated on-site and infiltrated or used on-site
3 1
for irrigation. Tertiary treatment is required, refer to the “Supporting
Guidance” for more information.
Total 3</t>
  </si>
  <si>
    <t xml:space="preserve"># Evidence per Requirement
• Calculations confirming the amount of water condensate recovered from the AC units.
1 • Mechanical drawings confirming the end-use of the recovered condensate (i.e. irrigation
tank or water tank for WC and urinal flushing).
• Water balance calculations confirming the estimated amount of graywater to be recovered
against the amount of irrigation and/or toilet flushing water consumption.
2
• Mechanical drawings confirming the collection, treatment and distribution of graywater.
• Technical specifications of the graywater treatment system.
• Water balance calculations confirming the estimated volume of wastewater from the
project against the amount of irrigation water consumption.
3
• Mechanical drawings confirming the collection, treatment and distribution of wastewater.
• Technical specifications of the wastewater treatment system.</t>
  </si>
  <si>
    <t xml:space="preserve"># Evidence per Requirement
• As-built calculations confirming the amount of water condensate recovered from the AC
units.
1
• As-built mechanical drawings confirming the end-use of the recovered condensate (i.e.
irrigation tank or water tank for WC and urinal flushing).
• As-built water balance calculations confirming the estimated amount of graywater to be
recovered against the amount of irrigation and/or toilet flushing water consumption.
2 • As-built mechanical drawings confirming the collection, treatment, and distribution of
graywater.
• Manufacturer’s data and specifications for the graywater treatment system.
• As-built water balance calculations confirming the volume of wastewater from the project
against the amount of irrigation water consumption.
3 • As-built mechanical drawings confirming the collection, treatment and distribution of
wastewater.
• Manufacturer’s data and specifications for the wastewater treatment system.</t>
  </si>
  <si>
    <t xml:space="preserve">HC-01  ★</t>
  </si>
  <si>
    <t xml:space="preserve">AIM: To improve outdoor thermal comfort and encourage more active lifestyles.
REQUIREMENTS:
# Requirement Points Available
Develop and implement an Outdoor Thermal Comfort Strategy that includes
consideration of the following:
• Prevailing wind and seasonal weather.
1
• Building location, orientation and pedestrian connectivity.
• Shading (from buildings and shade structures).
• Selection of solar reflective materials.
Provide a minimum of 50% shading cover to the following where they exist
within the plot:
1
• Courtyards,
• Public open spaces.
Provide a minimum of 75% shading cover to the following where they exist
2
within the plot:
• Pedestrian walkways,
• Playgrounds,
• Car and bicycle parking.
Note: Requirement is not applicable to ‘Shell only’ projects.
Total 1</t>
  </si>
  <si>
    <t xml:space="preserve"># Evidence per Requirement
• Outdoor Thermal Comfort Strategy including visualizations of the development and the
1
strategies employed.
• Drawings highlighting the areas that require shading.
2 • Calculations in table format showing that a minimum percentage of shading cover is
achieved.</t>
  </si>
  <si>
    <t xml:space="preserve"># Evidence per Requirement
• Updated Outdoor Thermal Comfort Strategy including photographs of the strategies
1
employed.
• As-built drawings highlighting the areas that require shading.
2 • Calculations in table format showing that a minimum percentage of shading cover is
achieved.</t>
  </si>
  <si>
    <t xml:space="preserve">HC-02  ★</t>
  </si>
  <si>
    <t xml:space="preserve">AIM: To increase thermal comfort by providing occupants with control over their indoor environment.
REQUIREMENTS:
# Requirement Points Available
Keystone Requirement – achieve requirement #1 (1 credit point)
Thermostatic controls are provided in each regularly occupied space (as per
1 1
the Supporting Guidance).
Occupancy sensors are provided for the following:
• 100% of individual occupant spaces.
• 100% of multi-occupant spaces.
2 • 50% of open-plan spaces. 1
Occupancy sensors must be linked to the air conditioning system to enable
the temperature and air flow rate to be adjusted based on the detected
occupancy.
Demonstrate that Thermal Modeling is carried out to evaluate comfort levels
3 in the building using Predicted Mean Vote (PMV) and Predicted Percentage 1
Dissatisfied (PPD) Methods in accordance with ISO 7730:2005.
Total 3</t>
  </si>
  <si>
    <t xml:space="preserve"># Evidence per Requirement
• Drawings highlighting the regularly occupied spaces and showing the locations of the
1
thermostatic controls.
• Drawings highlighting the occupant spaces and showing the locations of the occupancy
sensors.
2
• Drawings of all multi-occupant spaces showing the thermal zones and the location of the
thermostatic controls and occupancy sensors.
• Simulations of thermal model with PMV and PPD results in required limits, in accordance
3
with ISO 7730:2005.</t>
  </si>
  <si>
    <t xml:space="preserve"># Evidence per Requirement
• As-built drawings highlighting the regularly occupied spaces and showing the locations of
1 the thermostatic controls.
• Date-stamped photographic evidence of the thermostatic controls.
• As-built drawings highlighting the occupant spaces and showing the locations of the
occupancy sensors.
2 • As-built drawings of all multi-occupant spaces showing the thermal zones and the location
of the thermostatic controls and occupancy sensors.
• Date-stamped photographic evidence of the thermostatic controls and occupancy sensors.
• Updated simulations of thermal model with PMV and PPD results in required limits, in
3
accordance with ISO 7730:2005, reflecting any deviation from the design stage.</t>
  </si>
  <si>
    <t xml:space="preserve">HC-03  ★</t>
  </si>
  <si>
    <t xml:space="preserve">AIM: To provide adequate fresh air to all occupied spaces to enhance the indoor environment and improve human comfort.
REQUIREMENTS:
# Requirement Points Available
Mechanically ventilated spaces:
The fresh air flow rates and exhaust rates must comply with Saudi Building
Code (SBC) 501, Chapter 4 Ventilation.
1 Mixed mode/ Naturally ventilated spaces:
For buildings designed to be operated as mixed mode buildings with
openable windows, the minimum openable area to the outdoors must be
5% of the floor area being ventilated. 1
Demand Controlled Ventilation (DCV)
CO sensors are installed in all densely occupied areas of the building larger
2
than 50m2. The sensors are capable of modulating the fresh air supply
2
rates for these areas as required, through an appropriate ventilation
system such as a variable air volume (VAV) box. Refer to Supporting
Guidance for more information.
Total 1</t>
  </si>
  <si>
    <t xml:space="preserve"># Evidence per Requirement
Mechanically ventilated spaces:
• Mechanical schedules confirming the fresh air flow rates of the proposed AHUs/FAHUs.
• Tabulated results comparing the fresh air flow rates to the SBC 501 levels.
Mixed mode/ Naturally ventilated spaces:
1 • Drawings including architectural plans and elevations highlighting the occupied spaces
which are designed for mixed mode operation or have openable windows, their net area
and the location of the openable windows.
• Window schedule confirming the openable free area.
• Tabulated results comparing the GFA to the openable free area for each occupied space
demonstrating that the 5% requirement is achieved.
• Drawing highlighting the densely occupied areas of the building larger than 50m2 and
showing the locations of the CO sensors.
2 2
• System schematic showing the CO sensors and their link to the ventilation system to
2
modulate the fresh air supply rate.</t>
  </si>
  <si>
    <t xml:space="preserve"># Evidence per Requirement
Mechanically ventilated spaces:
• As-built mechanical schedules and manufacturer’s technical datasheets confirming the
fresh air flow rates of the proposed AHUs/FAHUs, based on commissioning test results.
• Tabulated results comparing the fresh air flow rates to the SBC 501 levels.
• Date-stamped photographic evidence of the installed AHUs/FAHUs.
1 Mixed mode/ Naturally ventilated spaces:
• As-built drawings including architectural plans and elevations highlighting the occupied
spaces which are designed for mixed mode operations or have operable windows, their
net area and the location of the openable windows.
• As-built window schedule confirming the openable free area.
• Tabulated results comparing the GFA to the openable free area for each occupied space
confirming that the 5% requirement is achieved.
• As-built drawing highlighting the densely occupied areas of the building larger than
50m2 and showing the locations of the CO sensors.
2 2
• As-built system schematic showing the CO sensors and their link to the ventilation
2
system to modulate the fresh air supply rate.
154</t>
  </si>
  <si>
    <t xml:space="preserve">HC-04  ★</t>
  </si>
  <si>
    <t xml:space="preserve">AIM: To mitigate the risk of Legionella in water-based building systems and provide occupants with access to high quality drinking water.
REQUIREMENTS:
# Requirement Points Available
Legionella Management
• Develop and implement a Legionella Management Plan for all
1 relevant water-based systems and undertake sample testing at the 1
end of construction and commissioning. Refer to Supporting
Guidance for details.
Provision of Drinking Water
• Provide building occupants with access to mains supplied drinking
water that incorporates filtration systems to maintain water quality
2 and is supplied at both mains and chilled temperatures. The building 1
should have a minimum of one water fountain per floor.
• Develop and implement maintenance procedure for installed drinking
fountains.
Total 2</t>
  </si>
  <si>
    <t xml:space="preserve"># Evidence per Requirement
• Inventory of all water-based systems and water treatment systems.
• Drawings of all water-based systems and water treatment systems.
• Legionella Management Plan.
1
• Extract from specifications for water treatment systems to be installed, for requirement of
legionella prevention and water sample testing.
• Design for Legionella mitigation signed off by the Commissioning Agent (CxA).
• Drawings highlighting the location of drinking fountains and its connection to the water
mains.
• Extract from specifications for the water filtration systems and associated water chilling
2
equipment.
• Operations and Maintenance (O&amp;M) manuals for the installed water fountains and
equipment.</t>
  </si>
  <si>
    <t xml:space="preserve"># Evidence per Requirement
• Inventory of all water-based systems and water treatment systems.
• As-built drawings of all water-based systems and water treatment systems.
• Updated Legionella Management Plan.
1
• Date-stamped photographs of all water treatment systems.
• Test reports of Legionella testing for all relevant water-based systems, signed off by the
Commissioning Agent (CxA).
• As-built drawings highlighting the location of drinking fountains and its connection to the
water mains.
• Date-stamped photographs of installed water fountains.
2 • Test reports of water quality for all installed drinking fountains, signed off by
Commissioning Agent (CxA).
• Operations &amp; Maintenance Manuals (O&amp;M) for the installed water fountains and
equipment.</t>
  </si>
  <si>
    <t xml:space="preserve">HC-05  ★</t>
  </si>
  <si>
    <t xml:space="preserve">AIM: Minimizing the exposure of building occupants and visitors to smoke and boost their health and well- being.
REQUIREMENTS:
# Requirement Points Available
Schools
• Smoking is prohibited throughout the school buildings and associated
grounds within the project boundary.
• Install permanent ‘No Smoking’ signs at all building entrances and in
common areas including car parks.
Healthcare
• Smoking is prohibited across the healthcare facility and all associated
grounds within the project boundary.
• Install permanent ‘No Smoking’ signs near all the building entrances
and in common areas.
1 1
Other Educational Institutions and all building typologies
• Smoking is prohibited throughout the buildings and public areas
except within designated smoking areas.
• Install permanent signage clearly stating if the facility is smoke free
and smoking is allowed in designated smoking areas only.
• Establish outdoor smoke-free zones, located at a minimum distance of
10m from building entrances and public areas, outdoor air intakes,
operable windows and seating areas.
• Designated Smoking Areas have weather-stripped doors and adequate
ventilation. Refer to Supporting Guidance for details.
Total 1
162</t>
  </si>
  <si>
    <t xml:space="preserve"># Evidence per Requirement
For Schools and Healthcare
• No Smoking policy implementation and enforcement plan must be developed and
implemented in compliance with the Executive Regulation.
• Commitment letter from Owner that a ‘No Smoking policy’ will be implemented during
building operation.
• Drawings indicating the location of ‘No Smoking’ signage throughout the campus.
Other Educational institutions and all building typologies
1 • No Smoking policy implementation and enforcement plan must be developed and
implemented in compliance with the Executive Regulation.
• Drawings to indicate the location of indoor Designated Smoking Area(s), door specifications
and schedules indicating weather-stripping requirements.
• Site plan indicating the 10m smoke free zones around all entrances, outdoor air intakes,
operable windows and outdoor seating areas, any external Designated Smoking Area(s)
highlighting distance from building entrances and outdoor air intakes.
• Site plan indicating the location of signage for all “No smoking areas” and “Designated
Smoking Areas”, and location of receptacles for disposal of cigarette ashes and butts.</t>
  </si>
  <si>
    <t xml:space="preserve"># Evidence per Requirement
For Schools and Healthcare
• As-built drawings indicating the location of ‘No Smoking’ signage throughout the campus.
• Date-stamped photographs of permanently installed ‘No Smoking’ signage.
1
Other Education Institutions and all building typologies
• No Smoking policy implementation and enforcement plan must be developed and
implemented in compliance with the Executive Regulation.
163
• As-built drawings to confirm the location of indoor Designated Smoking Area(s).
• As-built MEP drawings confirming the installation of exhausts and ventilation as per the
requirements of this credit.
• Purchase orders for weather-stripping materials.
• Date-stamped photographs confirming the installation of signage and installation of
weather-stripped doors.
• As-built site plan confirming the 10m smoke free zones around all entrances, outdoor air
intakes, operable windows and outdoor seating areas, and external Designated Smoking
Area(s) highlighting distance from building entrances and outdoor air intakes.
• As-built site plan indicating the location of signage for all “No smoking areas” and all
“Designated Smoking Areas”, and location of receptacles for disposal of cigarette ashes
and butts.
• Date-stamped photographs confirming the installation of required signage.</t>
  </si>
  <si>
    <t xml:space="preserve">AIM: To provide an outdoor space which gives building occupants and visitors a connection to nature, a sense of wellbeing as well as encourage an active lifestyle.
REQUIREMENTS:
# Requirement Points Available
Provide outdoor space(s) within the project boundary that is adequately sized
to accommodate, at a minimum 25% of the design occupancy of the building.
1 1
The space(s) must have a seating area, landscaping or vegetation and
adequate shading.
Total 1</t>
  </si>
  <si>
    <t xml:space="preserve"># Evidence per Requirement
• Architectural drawings including plans and elevations showing the location and size (m2) of
the outdoor space(s), the seating area, landscaping or vegetation and adequate shading.
1
• Calculations demonstrating that there is sufficient space for a minimum 25% of design
occupancy of the building.
166</t>
  </si>
  <si>
    <t xml:space="preserve"># Evidence per Requirement
• As-built architectural drawing including plans and elevations showing the location and
size (m2) of the outdoor space(s), the seating area, landscaping or vegetation and
1 adequate shading.
• Updated calculations verifying that outdoor space can accommodate a minimum of 25%
of the design occupancy of the building.</t>
  </si>
  <si>
    <t xml:space="preserve">AIM: To design buildings which maximize the use of natural light, minimize glare and visually connect to the outdoors to enhance health, productivity and learning.
REQUIREMENTS:
# Requirement Points Available
Daylight
Educational Institutions
A minimum daylight illuminance of 300 lux is achieved for at least 75% of
regularly occupied area.
All other building typologies
1 A minimum daylight illuminance of 250 lux is achieved for at least 50% of 1
regularly occupied area.
Glazing
All building typologies
The glazing has a minimum light transmittance (t-value) of 40% and a
maximum solar factor (g-value) of 35%.
Views
A minimum of 75% of all regularly occupied areas should have direct line of
sight to the outside through vision glazing (refer to Supporting Guidance).
2 1
Glare Control
Manual or automated glare-control devices are installed on all windows of
regularly occupied spaces.
Note: Requirement #2 is not applicable to Warehouse typology.
Total 2
168</t>
  </si>
  <si>
    <t xml:space="preserve"># Evidence per Requirement
Daylight and Glazing
• Drawings including floor plans, elevations and sections highlighting the regularly occupied
areas.
• Simulation parameters including glazing light transmittance levels and internal surface
reflectivity.
1
• Simulation outputs from the daylight simulation software for each modelled area showing
isolux contours.
• Spreadsheet list of all modelled areas and the corresponding results (i.e. percentage floor
area of each space that has achieved a minimum required illuminance).
• Specifications listing required glazing performance.
Views
• Drawings including floor plans, elevations and sections highlighting the location of regularly
occupied spaces and marked up with sight lines for each regularly occupied space.
2
Glare Control
• Drawings highlighting all regularly occupied spaces.
• Design specifications for all glare-control devices.</t>
  </si>
  <si>
    <t xml:space="preserve"># Evidence per Requirement
Daylight and Glazing
• Confirmation that no changes have been made since the design stage submission that will
1
impact daylight levels OR
• If areas have been changed, resubmit:
169
o Simulation parameters including glazing light transmittance levels and internal surface
reflectivity.
o Updated simulation outputs from the daylight simulation software for each modelled
area showing isolux contours.
o Spreadsheet list of all modelled areas and the corresponding results (i.e. percentage
floor area of each space that has achieved a minimum of 250 lux).
• As-built floor plans, elevations, and sections.
• As-built glazing performance criteria.
Views
• As-built floor plans and elevations highlighting the location of regularly occupied space and
marked up with sight lines for each regularly occupied space.
• Date-stamped photographs of quality of view (refer to</t>
  </si>
  <si>
    <t xml:space="preserve">AIM: Design buildings to enhance the visual comfort and productivity of building occupants through provision of high-quality lighting and lighting controls.
REQUIREMENTS:
# Requirement Points Available
Visual Comfort
• 100% of luminaires used (excluding emergency lights) have a
minimum Color Rending Index (CRI) of 80.
• 100% of luminaires used in regularly occupied spaces are shielded to
1 1
limit glare (see Supporting Guidance for more information).
• 100% of luminaires more than 53° above the center of view or
degrees above horizontal have a luminance less than or equal to
8,000 cd/m².
Choice of Lighting Solutions
• 100% of artificial lighting needs shall be met using fluorescent lighting
which incorporates high frequency electronic ballasts.
• 100% of wayfinding signage shall be illuminated using LED lighting.
Lighting Controls
• 100% of open plan spaces, hallways and corridors have occupancy
sensors that control lighting upon detecting the presence of people.
2 1
• 100% of rooms intended for individual occupancy, conference rooms
and meeting rooms have automated lighting controls.
• 100% of conference rooms, meeting rooms and spaces of similar
purpose shall be equipped with occupancy sensors.
Note: For Offices and Educational Institutions, all lighting controls shall be
equipped with occupancy sensors unless there is a reason associated to
occupant safety that prevents this.
Total 2
173</t>
  </si>
  <si>
    <t xml:space="preserve"># Evidence per Requirement
• Extract from specifications highlighting CRI requirements, shielded luminaires and
1 restriction in luminance for luminaires more than 53° above the center of view.
• Luminaire schedule.
• Extracts from specifications highlighting requirements for high frequency fluorescent
lighting
• Luminaire schedule.
2 • Extract from specifications highlighting requirements for LED lighting for wayfinding
signage.
• Drawings highlighting the relevant spaces and the locations of occupancy sensors and
lighting controls.</t>
  </si>
  <si>
    <t xml:space="preserve"># Evidence per Requirement
• Purchase receipts and technical datasheets highlighting CRI of the installed light sources,
1 shielded luminaires and luminaires more than 53° above the center of view.
• Representative date-stamped photographs of shielded luminaires.
• Purchase receipts and technical data sheets for all installed lighting systems, including those
for wayfinding signage, and occupancy sensors.
2 • As-built drawings highlighting the relevant spaces and the locations of occupancy sensors
and lighting controls.
• Date-stamped photographs of occupancy sensors and lighting controls.</t>
  </si>
  <si>
    <t xml:space="preserve">AIM: To reduce noise disturbance and improve occupant wellbeing by promoting low ambient sound levels in internal spaces.
REQUIREMENTS:
# Requirement Points Available
All occupied spaces meet the requirements of internal ambient noise levels
1 (dBA) as applicable to the building typology. Refer to Supporting Guidance 2
for details.
Total 2</t>
  </si>
  <si>
    <t xml:space="preserve"># Evidence per Requirement
• CV of qualified Acoustic Engineer and confirmation of their appointment for testing and
assessment.
• Narrative by Acoustic Engineer which describes:
o Calculations and/or assessment of internal noise sources caused by building
1
services.
o Calculations and/or assessment of external noise sources.
o How sound level requirements will be achieved.
• Design drawings which indicate noise control features such as wall thickness and material.
176</t>
  </si>
  <si>
    <t xml:space="preserve"># Evidence per Requirement
• CV of qualified Acoustic Engineer and confirmation of their appointment for testing and
assessment.
1
• Field test reports (in accordance with ASTM E336) by the Acoustic Engineer confirming the
noise levels in relevant areas meet the requirements.</t>
  </si>
  <si>
    <t xml:space="preserve">AIM: To enhance the indoor air quality for building occupants and visitors by minimizing the impact of construction activities, and conducting air quality testing to confirm acceptable indoor air quality.
REQUIREMENTS:
# Requirement Points Available
Indoor Air Quality (IAQ) Management Plan
Develop and implement an IAQ Management Plan during construction stage
1 1
and undertake building flush-out prior to occupancy as per the Supporting
Guidance.
Indoor Air Quality (IAQ) Testing
A specialist contractor conducts IAQ testing for occupied areas after the end
2 2
of construction, prior to occupancy. Air contaminants should not exceed the
maximum concentration levels specified in the Supporting Guidance.
Total 3</t>
  </si>
  <si>
    <t xml:space="preserve"># Evidence per Requirement
• Specifications and/or contract documents specifying the requirement for the Contractor to
1
develop and implement an IAQ Management Plan and building flush-out plan.
• Project specifications confirming the requirement of indoor air quality testing by a specialist
2
IAQ testing agency at the end of construction.
179</t>
  </si>
  <si>
    <t xml:space="preserve"># Evidence per Requirement
• IAQ Management Plan with all control measures implemented during construction to
minimize air pollution, and building flush out evidence.
• Completed IAQ Checklist of all regular inspections performed onsite during construction
1
stage with supporting date-stamped photographic evidence.
• Report of flush-out activity confirming duration and total outdoor air supplied to the
building.
• IAQ test report confirming the methodology of air sampling and air testing, number of
samples taken, concentration of air contaminants and remedial measures undertaken to
2 address any non-compliant measurements (e.g. flush-out and re-testing).
• Company profile of the specialized IAQ testing agency confirming qualifications and
previous experience.</t>
  </si>
  <si>
    <t xml:space="preserve">AIM: To reduce the concentration of volatile organic compounds (VOCs) in the indoor environment, contributing to better indoor air quality and increased occupant welfare.
REQUIREMENTS:
# Requirement Points Available
Adhesives and Sealants
A minimum of 95% (by weight) of all adhesives and sealants used in the
building interior (i.e. inside the weatherproofing system) must not exceed the
VOC limits of the South Coast Air Quality Management District (SCAQMD) Rule
1168. VOC limits for adhesives and sealants are tabulated in the Supporting
Guidance section.
1 1
Paints and Coatings
A minimum of 95% (by weight) of all paints and coatings used in the building
interior (i.e. inside the weatherproofing system) must not exceed the VOC
limits of the South Coast Air Quality Management District (SCAQMD) Rule
1113, Green Seal GS-03 &amp; GS-11. VOC limits for paints and coatings are
tabulated in the Supporting Guidance section.
.
Formaldehyde Reduction
Composite Wood:
All internal composite wood materials must have maximum formaldehyde
emissions as follows:
Product Formaldehyde Limit (ppm)
2 1
Hardwood plywood 0.05
Particle board 0.09
Medium-density Fiberboard (MDF) 0.11
Basic testing for formaldehyde emissions of products must be conducted in
accordance with ASTM E1333.
182
Suspended Ceiling Systems:
• All internal suspended ceiling systems must have a maximum
formaldehyde limit of 13.5 ppb (or 16.5 µg/m3).
• Ceiling systems such as ceramic/concrete tiles, organic-free mineral
based systems, gypsum plaster, concrete, and metal are deemed to
automatically comply with the maximum formaldehyde emissions credit
requirements.
Total 2</t>
  </si>
  <si>
    <t xml:space="preserve"># Evidence per Requirement
• Architectural specifications confirming the maximum allowable VOC content for adhesives,
1
sealants, paints and coatings.
• Interior finishes schedule highlighting products likely to contain formaldehyde.
2 • Specifications stating the maximum allowable formaldehyde content for internal wood
finishes and suspended ceilings.</t>
  </si>
  <si>
    <t xml:space="preserve"># Evidence per Requirement
• Purchase orders for all interior adhesives, sealants, paints and coatings used in the
project.
1
• Technical datasheets for all interior adhesives, sealants, paints and coatings with VOC
content highlighted.
• As-built interior finishes schedule highlighting products containing formaldehyde.
• Purchase orders for all interior wood finishes and suspended ceilings used in the project.
2
• Technical datasheets for all interior wood finishes and suspended ceilings with compliant
levels of formaldehyde highlighted.
183</t>
  </si>
  <si>
    <t xml:space="preserve">AIM: To provide building occupants with opportunities for regular physical activity and exercise.
REQUIREMENTS:
# Requirement Points Available
A stairway must be an appealing option for accessing at least the first four
1 1
floors of the building.
Building occupants have convenient access to either a gym or a pool for lap
2 1
swimming.
Total 2</t>
  </si>
  <si>
    <t xml:space="preserve"># Evidence per Requirement
• Detailed design drawings and specifications, clearly labelled to confirm compliance with
1
each of the required stairway characteristics.
• Detailed design drawings and specifications, clearly labelled to confirm compliance with the
minimum requirements for the gym or lap pool.
• Confirmation that the building occupants’ leases will include free access to the gym or lap
2
pool, signed by the building owner.
• If applicable, a description of how private, separate hours for women and children only, will
be programmed and enforced, signed by the building owner.
187</t>
  </si>
  <si>
    <t xml:space="preserve"># Evidence per Requirement
• As-built drawings, date-stamped photographs and purchase receipts, clearly labelled to
1
confirm compliance with each of the required stairway characteristics.
• As-built drawings, date-stamped photographs, and purchase receipts clearly labelled to
confirm compliance with the minimum requirements for the gym or lap pool.
• Confirmation that building occupants’ leases will include free access to the gym or lap pool,
2
signed by the building owner.
• If applicable, a description of how private, separate hours for women and children only will
be programmed and enforced, signed by the building owner.</t>
  </si>
  <si>
    <t xml:space="preserve">AIM: To ensure occupants and visitors of varied physical abilities have easy access to all building facilities.
REQUIREMENTS:
# Requirement Points Available
The design of the building complies with the requirements listed in
1 1
Supporting Guidance.
Total 1</t>
  </si>
  <si>
    <t xml:space="preserve"># Evidence per Requirement
• Completed checklist of the accessible design criteria, with narratives explaining how the
project aims to achieve each criterion, signed by the project’s Architect. The narratives
1
should clearly reference relevant supporting documents.
• Labelled design drawings and specifications to support the checklist.</t>
  </si>
  <si>
    <t xml:space="preserve"># Evidence per Requirement
• Updated checklist of the accessible design criteria, with narratives explaining how the
1 project has achieved each at construction, signed by the project’s Contractor. The
narratives should clearly reference relevant supporting documents.
191
• Labelled date-stamped photographs, as-built design drawings, and purchase receipts to
support the checklist.</t>
  </si>
  <si>
    <t xml:space="preserve">AIM: To improve the air quality in enclosed car parks through optimum ventilation design and continuous measurement of pollutants.
REQUIREMENTS:
# Requirement Points Available
• Design of ventilation system includes continuous measurement and
monitoring of pollutant concentrations (CO and NO ) in enclosed car
2
parks.
• Installation of an air quality monitoring and alert system that increases
1 1
the supply of fresh air when needed, and smoke extract system that is
employed when sensors trigger an alert. The systems installed must be
connected to the Building Management System (BMS).
For projects with no enclosed car parks, this point is automatically awarded.
Total 1</t>
  </si>
  <si>
    <t xml:space="preserve"># Evidence per Requirement
• Drawings indicating the proposed location of air quality measurement and monitoring
system, and equipment including air quality sensors, fresh air intakes, outdoor air outlets,
1 smoke extract system and alert system.
• Extract from specifications for the proposed air quality measurement and monitoring
system, and smoke extract system if installed.
195
• BMS point schedule integrated with the ventilation and audible alert system.</t>
  </si>
  <si>
    <t xml:space="preserve"># Evidence per Requirement
• As-built drawings confirming the installation of air quality measurement and monitoring
system, and equipment including air quality sensors, fresh air intakes, outdoor air outlets,
smoke extract system and alert system.
• Manufacturer’s technical datasheets for the installed air quality measurement and
1 monitoring system, and smoke extract system if installed.
• Date-stamped photographs of the air quality measurement and monitoring system, and all
installed equipment.
• Commissioning report (refer to PMM-01 Systems Commissioning) highlighting the
integration with BMS, commissioning certificate of the sensors and audio alert system.</t>
  </si>
  <si>
    <t xml:space="preserve">AIM: To ensure that the planning and building design contributes to a safe and secure environment for occupants and visitors.
REQUIREMENTS:
# Requirement Points Available
Develop and implement a Safety and Security Strategy that includes
consideration of the following:
• Building assessment and identification of risk factors.
1 • Mitigation strategy and details of methods applied as per the 2
Supporting Guidance.
The Safety and Security Strategy is developed by a Competent Professional
and implemented by the Contractor.
Total 2</t>
  </si>
  <si>
    <t xml:space="preserve"># Evidence per Requirement
• Safety and Security Strategy signed by the Competent Professional must include narratives
for risk assessment of the building, inherent and built-in safety measures, and risk
mitigation approach as described in the Supporting Guidance.
1
• Design drawings and specifications demonstrating the incorporation of the Safety and
Security Strategy into the design of the building.
• CV of the appointed Competent Professional.
198</t>
  </si>
  <si>
    <t xml:space="preserve"># Evidence per Requirement
• Updated Safety and Security Strategy signed by the Security Consultant including
narratives for risk assessment of the building, inherent and built-in safety measures, and
1 risk mitigation approach as described in the</t>
  </si>
  <si>
    <t xml:space="preserve">AIM: To integrate indoor vegetation in interior design to improve the health and well-being of occupants, boost productivity while improving indoor air quality.
REQUIREMENTS:
# Requirement Points Available
• Develop and implement a strategy incorporating features of indoor
vegetation in the interior space of the building (refer to Supporting
1 Guidance for details). 2
• Incorporate living green walls with low maintenance vegetation in the
indoor spaces.
Total 2</t>
  </si>
  <si>
    <t xml:space="preserve"># Evidence per Requirement
• Narrative outlining the indoor vegetation strategy incorporated in design, including potted
plants, plant beds and/or green walls, along with maintenance requirements.
• Drawings (floor plans, elevations, sections) and architectural renderings highlighting all
1
strategies implemented for indoor vegetation and/or systems.
• Planting schedule proposed for the interior space with water requirements and
maintenance plan.
201</t>
  </si>
  <si>
    <t xml:space="preserve"># Evidence per Requirement
• Updated narrative outlining the indoor vegetation strategy incorporated in design and if
any deviations have been noted.
• As-built drawings (floor plans, elevations, sections) highlighting all strategies implemented
1 for indoor vegetation and/or systems.
• Date-stamped photographic evidence of all indoor vegetation and/or systems.
• Updated planting schedule proposed for the interior space, water requirements and
maintenance plan.</t>
  </si>
  <si>
    <t xml:space="preserve">MW-01  ★</t>
  </si>
  <si>
    <t xml:space="preserve">AIM: To reduce the generation of operational waste and encourage users to divert waste from landfill.
REQUIREMENTS:
# Requirement Points Available
Develop an Operational Waste Diversion Strategy which diverts at least 50%
of operational waste (by weight or volume) from landfill via recycling or
reuse.
For each building, provide clearly labelled segregated waste bins
throughout the site, including tenant and common areas (e.g. lobbies,
corridors, gyms and pools) for a minimum of the following three waste
streams:
1 1. Recyclable Waste (e.g. paper, cardboard, glass, plastic, metals) 1
2. General Waste
3. Food scraps and Organic waste
Provide a communal storage area for the following waste streams to be
stored separately per category:
1. Large bulky items
2. Electronic items or e-waste
3. Batteries
Total 1</t>
  </si>
  <si>
    <t xml:space="preserve"># Evidence per Requirement
• Operational Waste Diversion Strategy which includes strategy implemented to address
waste reduction, storage, collection, transportation, and treatment.
1 • Drawings indicating location and size of the storage and disposal facilities, and vehicle
access areas designed to ensure adequate space for maneuvering delivery and waste
removal vehicles.</t>
  </si>
  <si>
    <t xml:space="preserve"># Evidence per Requirement
• Updated Operational Waste Diversion Strategy reflecting any changes if implemented.
• As-built drawings and date-stamped photographs indicating the location and size of the
1
storage and disposal facility, and vehicle access areas designed to ensure adequate space
for maneuvering delivery and waste removal vehicles.</t>
  </si>
  <si>
    <t xml:space="preserve">AIM: To reduce the long-term environmental impacts associated with disposal of construction and demolition waste by recovering, reusing and recycling materials.
REQUIREMENTS:
# Requirement Points Available
Upon appointment, and prior to the start of any site construction activities,
the Main Contractor develops a Construction and Demolition Waste
Management Plan (CDWMP). The Main Contractor and any sub-contractors
1
will be responsible for implementing the CDWMP.
Refer to the Supporting Guidance for the detailed requirements of the
CDWMP.
2
In addition to #1, the Contractor implements monthly monitoring of the
CDWMP and diverts a minimum of 30% of the total amount of non-
2 hazardous waste (by weight or volume) from landfill by recycling, reuse,
salvage, donation, or manufacturer’s reclamation. This figure excludes any
excavation waste and land-clearing debris.
Total 2</t>
  </si>
  <si>
    <t xml:space="preserve"># Evidence per Requirement
Extract from the project tender specifications confirming the requirement for the Contractor to
1
develop and implement a CDWMP.
211
Extract from the project tender specifications confirming the requirement to divert a minimum
2
of 30% of construction waste from landfill.</t>
  </si>
  <si>
    <t xml:space="preserve"># Evidence per Requirement
1 • Project-specific Construction and Demolition Waste Management Plan.
• Monthly waste reports, including:
o Calculations confirming the amount of waste generated, reused, recycled, and sent to
2 landfill.
o Waste receipts from the appointed waste haulers.
o Construction Waste Management Tool.</t>
  </si>
  <si>
    <t xml:space="preserve">AIM: To encourage the reuse of nutrients and reduce the environmental impact of waste transfer and landfill.
REQUIREMENTS:
# Requirement Points Available
Organic waste generated by building operations, including landscape area,
1 1
is collected and treated on-site.
Total 1</t>
  </si>
  <si>
    <t xml:space="preserve"># Evidence per Requirement
• Strategy for organic waste collection and disposal of food scraps and landscape waste.
• Drawings indicating location and size of the storage and disposal facilities.
1
• Extracts from specifications for the storage of organic waste and technical requirements of
treatment facilities.</t>
  </si>
  <si>
    <t xml:space="preserve"># Evidence per Requirement
• Updated Strategy for organic waste collection and disposal of food scraps and landscape
waste.
1 • As-built drawings indicating location and size of the storage and disposal facilities.
• Extracts from specifications for the storage of organic waste storage technical
requirements of treatment facilities.
215</t>
  </si>
  <si>
    <t xml:space="preserve">MW-04  ★</t>
  </si>
  <si>
    <t xml:space="preserve">AIM: To encourage the use of insulation materials with a low impact on the environment and human health.
REQUIREMENTS:
# Requirement Points Available
All insulation (thermal and acoustic) must meet the following requirements:
• Be manufactured without the use of chlorofluorocarbons (CFCs) or
hydrochlorofluorocarbons (HCFCs).
• Have an Ozone Depletion Potential of zero (ODP = 0) and a Global
1 Warming Potential of less than five (GWP ≤ 5). Compliance is 1
required for any blowing agent used to manufacture the insulation
product or to spray it in place.
• Have 13.5 parts per billion (ppb) or less of added formaldehyde.
• Be non-toxic and not release toxic fumes during combustion.
Total 1</t>
  </si>
  <si>
    <t xml:space="preserve"># Evidence per Requirement
• Summary sheet listing all uses of thermal and acoustic insulation in the project.
1 • For all insulation uses, extracts from specifications confirming compliance with each of the
credit requirements.
218</t>
  </si>
  <si>
    <t xml:space="preserve"># Evidence per Requirement
• Updated summary sheet listing all uses of thermal and acoustic insulation in the project.
• Purchase orders for all insulation products installed in the project.
1
• Material safety datasheets, technical datasheets and/or third-party test reports for all
insulation products confirming compliance with each of the credit requirements.</t>
  </si>
  <si>
    <t xml:space="preserve">AIM: To recognize and encourage the use of recycled materials and products with certified sustainability characteristics, thereby reducing the demand for virgin materials, optimizing material efficiency in construction and limiting the negative environmental impact of material extraction.
REQUIREMENTS:
# Requirement Points Available
Recycled Steel
• At least 50% of all reinforcing or stressing steel (by weight) used within
1 1
the project boundary has a minimum of 80% post-consumer or pre-
consumer recycled content.
Recycled Aggregates
2 • At least 15% of all aggregates used on site (by volume) are recycled 1
aggregates.
Certified Timber
• At least 50% of all timber and composite wood products (by cost) used as
3 1
temporary construction timber, permanently installed products and
furniture should be certified with Chain of Custody (CoC) certification.
Total 3</t>
  </si>
  <si>
    <t xml:space="preserve"># Evidence per Requirement
• Calculations by weight demonstrating compliance with the minimum percentage of recycled
1 content.
• Extracts from specifications detailing the requirement of recycled content for steel.
• Calculations by volume demonstrating compliance with the minimum percentage of
2 recycled aggregates.
• Extracts from specifications detailing the percentage of recycled aggregates.
• Calculations by cost demonstrating compliance with the minimum percentage of certified
3 timber products.
• Extracts from specifications detailing the percentage of certified timber products.</t>
  </si>
  <si>
    <t xml:space="preserve"># Evidence per Requirement
• Updated calculations by weight demonstrating compliance with the minimum percentage of
recycled content.
1 • Material technical datasheets confirming the recycled content of steel (pre-consumer or
post-consumer).
• Purchase orders for all reinforcing or stressing steel installed in the project.
• Updated calculations by volume demonstrating compliance with the minimum percentage
2 of recycled aggregates.
• Purchase orders of the recycled aggregates used in the project, confirming their source.
• Updated calculations by cost demonstrating compliance with the minimum percentage of
certified timber products.
3
• Purchase orders for all timber products used on the project.
• Chain-of-Custody certificate for each certified timber product.</t>
  </si>
  <si>
    <t xml:space="preserve">AIM: To reduce the environmental impact from projects by assessing building materials and products over the life cycle of the building.
REQUIREMENTS:
# Requirement Points Available
• For new buildings, conduct life cycle assessment (LCA) to assess
potential environmental impacts of building elements and materials
1 through their service life. 2
• Demonstrate a reduction in material use through the service life of
the building.
Total 2</t>
  </si>
  <si>
    <t xml:space="preserve"># Evidence per Requirement
• Life Cycle Assessment Report written by a Competent Professional which includes:
o A narrative describing the scope of LCA, impact evaluation summary, comparative
analysis of product and materials, and recommendations by the Architect/Project team
1 based on the results at design stage.
o LCA of building elements, including substructure, superstructure and landscape, as
applicable carried out at design stage demonstrating environmental impacts as per
indicators listed in Supporting Guidance, using a compliant tool.
225</t>
  </si>
  <si>
    <t xml:space="preserve"># Evidence per Requirement
• Updated Life Cycle Assessment Report by a Competent Professional that includes:
o Updated narrative describing the impact evaluation summary, comparative analysis of
products and materials, implementation of recommended measures for selection of
1 materials at construction stage.
o Demonstrate resultant material selection through purchase receipts and material
submittals.
o Any modifications from the proposed design that relate to the LCA study.</t>
  </si>
  <si>
    <t xml:space="preserve">AIM: To design multi-purpose spaces, particularly to adapt to future renovations or extensions while saving in construction material and overall cost.
REQUIREMENTS:
# Requirement Points Available
75% of non-structural elements (by area) of the building has any two of the
following design flexibility strategies:
• Demountable walls or moving partitions,
1 • Modular or unfinished flooring and ceiling, 1
• HVAC, Electrical, and Plumbing systems have the capability to
adapt to spaces flexibility with minimal level of change.
• Moveable or modular furniture.
Total 1</t>
  </si>
  <si>
    <t xml:space="preserve"># Evidence per Requirement
• Design Flexibility Strategy- Short report listing the chosen options with detailed narratives
describing the implementation in the building.
1 • Detailed design drawings highlighting applicable elements of flexible design.
• Area calculations confirming compliance with credit requirements for the targeted non-
structural elements.
230
• Extracts from specifications confirming design flexibility characteristics of the targeted non-
structural elements of the building.</t>
  </si>
  <si>
    <t xml:space="preserve"># Evidence per Requirement
• As-built drawings confirming elements of design meeting credit requirements.
• Updated area calculations confirming compliance with credit requirements for the targeted
non-structural elements.
1
• Manufacture’s data sheet of the installed non-structural elements highlighting flexibility in
design as per credit requirements.
• Date-stamped photographic evidence of installed non-structural elements as applicable.</t>
  </si>
  <si>
    <t xml:space="preserve">EI-01  ★</t>
  </si>
  <si>
    <t xml:space="preserve">AIM: To promote the efficient operation of the Mostadam rated building by providing information which enables building occupants to play an integral part in the building’s sustainable performance.
REQUIREMENTS:
# Requirement Points Available
Develop a Mostadam Guide in English and Arabic which communicates the
building’s sustainable credentials to the owners/occupants and provides
guidance on how to operate more sustainably.
1 1
Shell only and Core and Shell Projects
Develop a Fit-out Policy to provide guidance on the minimum sustainability
requirements of the fit-out.
Total 1</t>
  </si>
  <si>
    <t xml:space="preserve"># Evidence per Requirement
• Mostadam Guide that describes the building’s targeted credits and the role of the
occupants in ensuring the continuous sustainable performance of the building (refer to the
Supporting Guidance section for the required contents of the Mostadam Guide).
1
Shell only and Core and Shell Projects
• Fit-out Policy (English &amp; Arabic)
234</t>
  </si>
  <si>
    <t xml:space="preserve"># Evidence per Requirement
• Updated Mostadam Guide that describes the building’s targeted credits and the role of
the occupants in ensuring the continuous sustainable performance of the building (refer to
the</t>
  </si>
  <si>
    <t xml:space="preserve">AIM: Inspire and engage future leaders to create a positive impact on the environment and increase their awareness of sustainability in the built environment.
REQUIREMENTS:
# Requirement Points Available
Create and implement a Biodiversity Strategy that promotes nature and
1 biology while encouraging students to be involved in creating a positive 1
impact on the environment.
Total 1</t>
  </si>
  <si>
    <t xml:space="preserve"># Evidence per Requirement
• Biodiversity Strategy describing details of the biodiversity project(s) and its plan of
execution as per the Supporting Guidance.
1 • Drawings showing dedicated location for executing the planned biodiversity project(s).
• Letter of commitment confirming the execution of the biodiversity project(s) prior to start
of the academic semester.</t>
  </si>
  <si>
    <t xml:space="preserve"># Evidence per Requirement
1 • Updated Biodiversity Strategy detailing the project(s) executed on site.
239
• As-built drawings confirming location of the biodiversity project(s) within the plot.
• Updated letter of commitment, signed by owner, confirming the execution of the
biodiversity project(s) prior to start of the academic semester.</t>
  </si>
  <si>
    <t xml:space="preserve">AIM: To encourage and recognize innovative sustainability practices, particularly those which promote durability, flexibility and low maintenance.
REQUIREMENTS:
# Requirement Points Available
Option 1:
Surpass the requirements of an eligible Mostadam credit.
1 2
Option 2:
Adopt an innovative design or construction solution that improves the
durability or flexibility of the building or reduces maintenance requirements.
Total 2</t>
  </si>
  <si>
    <t xml:space="preserve"># Evidence per Requirement
Option 1:
• Narrative specifying the selected Mostadam credit(s) and the percentage/numerical
improvement achieved over and above the existing requirements.
1 Option 2:
• Innovation report containing:
o Description of the innovation and its intended purpose or expected benefits.
o Technical narrative explaining how the innovation is not covered by any other credit.
241
o Description of the proposed achievement (see Supporting Guidance below).
o Methodology of calculation/data collection.
• Relevant design drawings and specifications.</t>
  </si>
  <si>
    <t xml:space="preserve"># Evidence per Requirement
Option 1:
• Updated narrative specifying the selected Mostadam credit and the percentage/numerical
improvement achieved in addition to existing requirements.
Option 2:
• Updated innovation report containing:
1
o Description of the innovation and its planned purpose or achieved benefits.
o Technical narrative explaining how the innovation is not covered by any other credit.
o Proof of achievement (see</t>
  </si>
  <si>
    <t xml:space="preserve">PMM-01  ★</t>
  </si>
  <si>
    <t xml:space="preserve">AIM: To ensure the installed building systems are operating efficiently and as intended.
REQUIREMENTS:
# Requirement Points Available
Appoint an independent Commissioning Agent (CxA) to manage the
1
commissioning procedure (see Supporting Guidance).
Ensure all systems and controls have been installed and are operating as
intended. 2
2 The commissioning certificates, list of systems installed and operation and
maintenance instructions (e.g. Manufacturer’s O&amp;M manuals) must be
included in the Mostadam Guide (credit EI-01 Mostadam Guide).
Total 2</t>
  </si>
  <si>
    <t xml:space="preserve"># Evidence per Requirement
• CV of independent Commissioning Agent (CxA) and confirmation, by owner, of their
1 &amp;
appointment for the duration of the design stage of the project.
2
• Commissioning Plan prepared by the CxA.
248</t>
  </si>
  <si>
    <t xml:space="preserve"># Evidence per Requirement
• CV of independent Commissioning Agent (CxA) and confirmation, by owner, of their
appointment for the duration of the construction stage of the project.
• Testing certificates for all systems and controls installed in the building.
1 &amp;
• Relevant sections of the Mostadam Guide containing commissioning certificates, list of
2
systems installed and operation and maintenance instructions.
• Commissioning Report signed by CxA with detailed results on systems verification and
confirmation that systems are operating as designed.</t>
  </si>
  <si>
    <t xml:space="preserve">AIM: To encourage the purchase of sustainable products and services that reduce adverse impacts on human health and the environment.
REQUIREMENTS:
# Requirement Points Available
Develop a Sustainable Procurement Policy (SPP) that encourages the
purchase of sustainable products and services for the operation and
1 maintenance of the building. 1
The SPP should be included as an Appendix to the Mostadam Guide (EI-01
Mostadam Guide).
Total 1</t>
  </si>
  <si>
    <t xml:space="preserve"># Evidence per Requirement
• Draft Sustainable Procurement Policy (SPP). Refer to the Supporting Guidance section for
details on what the SPP must contain.
1
• Signed confirmation from the building developer/owner that the SPP will be implemented
during building operation stage.
251</t>
  </si>
  <si>
    <t xml:space="preserve"># Evidence per Requirement
• Final version of the Sustainable Procurement Policy.
1
• Signed confirmation from the building developer/owner that the SPP will be implemented.</t>
  </si>
  <si>
    <t xml:space="preserve">AIM: To demonstrate that living accommodation for engaged labor is at par with prevalent laws and reflects basics of health and well-being.
REQUIREMENTS:
# Requirement Points Available
Develop and implement a Labor Subsistence Plan outlining health and well-
being characteristics to be provided in the labor accommodation and the
1 2
minimum requirements as per the prevalent law and requirements in the
Supporting Guidance.
Total 2</t>
  </si>
  <si>
    <t xml:space="preserve"># Evidence per Requirement
• Extract from specifications confirming requirements of development of Labor Subsistence
Plan (LSP) by Contractor. Refer to the Supporting Guidance section for details on what the
1 LSP must contain.
• Letter of commitment, signed by building owner, confirming implementation of credit
requirement during design stage.
255</t>
  </si>
  <si>
    <t xml:space="preserve"># Evidence per Requirement
• Implementation of the Labor Subsistence Plan by Contractor detailing all action required
and undertaken during construction stage.
• Date-stamped photographic evidence to demonstrate how all elements of compliance
1
defined in the Labor Subsistence Plan have been met or exceeded.
• Maintenance and Inspection logs with information of findings and actions taken to rectify
and maintain compliance.</t>
  </si>
  <si>
    <t xml:space="preserve">AIM: To install real-time monitoring systems reporting energy and water consumption, thereby raising awareness and enabling occupants to use the data to reduce their consumption.
REQUIREMENTS:
# Requirement Points Available
Smart meters and digital feedback systems are installed which configure and
display energy and water usage data on a user-friendly interface such as a
1 2
display screen or a dashboard and which provide data monitoring, logging,
trending and alerts.
Total 2</t>
  </si>
  <si>
    <t xml:space="preserve"># Evidence per Requirement
• Mostadam Guide (refer to credit EI–01 Mostadam Guide) with a section on Smart Metering
providing user support for the meters and dashboards.
• Drawings showing the location of the smart meters, the connected systems and the
1 location of the display screens or dashboards.
• Specifications for the functionality of the smart meters and display screens or dashboards.
• Specifications for the web-based application and images of the digital interface that
occupants will experience.
258</t>
  </si>
  <si>
    <t xml:space="preserve"># Evidence per Requirement
• Mostadam Guide (refer to credit EI–01 Mostadam Guide) with a section on Smart
Metering providing user support for meters and dashboards.
• As-built drawings showing the location of the smart meters, the connected systems and
the location of the display screens or dashboards.
• Purchase orders/receipts for all smart meters and display screens or dashboards.
1 • Smart meter and dashboard manufacturers’ data sheets and specifications which highlight
the energy and water monitoring capabilities.
• Date-stamped photographs of the installed meters and dashboards.
• Confirmation that installation, testing, commissioning of the installed system has been
performed.
• Training records for the maintenance team on the installed system.</t>
  </si>
  <si>
    <t xml:space="preserve">★ = Keystone (mandatory) credit. Source: Mostadam for Commercial Buildings D+C rating manual.</t>
  </si>
  <si>
    <t xml:space="preserve">Typologies</t>
  </si>
  <si>
    <t xml:space="preserve">Scopes</t>
  </si>
  <si>
    <t xml:space="preserve">Scope</t>
  </si>
  <si>
    <t xml:space="preserve">Green</t>
  </si>
  <si>
    <t xml:space="preserve">Bronze</t>
  </si>
  <si>
    <t xml:space="preserve">Silver</t>
  </si>
  <si>
    <t xml:space="preserve">Gold</t>
  </si>
  <si>
    <t xml:space="preserve">Diamond</t>
  </si>
  <si>
    <t xml:space="preserve">Educational Institutions</t>
  </si>
  <si>
    <t xml:space="preserve">Shell Only</t>
  </si>
  <si>
    <t xml:space="preserve">Pursuing</t>
  </si>
  <si>
    <t xml:space="preserve">Core &amp; Shell</t>
  </si>
  <si>
    <t xml:space="preserve">Retail/Restaurants</t>
  </si>
  <si>
    <t xml:space="preserve">Achieved</t>
  </si>
  <si>
    <t xml:space="preserve">Fit-Out</t>
  </si>
  <si>
    <t xml:space="preserve">Warehouses</t>
  </si>
  <si>
    <t xml:space="preserve">Not Pursued</t>
  </si>
  <si>
    <t xml:space="preserve">Hospitality</t>
  </si>
  <si>
    <t xml:space="preserve">Mosques</t>
  </si>
  <si>
    <t xml:space="preserve">Healthcare</t>
  </si>
</sst>
</file>

<file path=xl/styles.xml><?xml version="1.0" encoding="utf-8"?>
<styleSheet xmlns="http://schemas.openxmlformats.org/spreadsheetml/2006/main">
  <numFmts count="3">
    <numFmt numFmtId="164" formatCode="General"/>
    <numFmt numFmtId="165" formatCode="yyyy\-mm\-dd"/>
    <numFmt numFmtId="166" formatCode="0%"/>
  </numFmts>
  <fonts count="26">
    <font>
      <sz val="11"/>
      <color theme="1"/>
      <name val="Calibri"/>
      <family val="2"/>
      <charset val="1"/>
    </font>
    <font>
      <sz val="10"/>
      <name val="Arial"/>
      <family val="0"/>
    </font>
    <font>
      <sz val="10"/>
      <name val="Arial"/>
      <family val="0"/>
    </font>
    <font>
      <sz val="10"/>
      <name val="Arial"/>
      <family val="0"/>
    </font>
    <font>
      <b val="true"/>
      <sz val="20"/>
      <color rgb="FFFFFFFF"/>
      <name val="Calibri"/>
      <family val="0"/>
      <charset val="1"/>
    </font>
    <font>
      <i val="true"/>
      <sz val="10"/>
      <color rgb="FF55665E"/>
      <name val="Calibri"/>
      <family val="0"/>
      <charset val="1"/>
    </font>
    <font>
      <b val="true"/>
      <sz val="10"/>
      <color rgb="FF1B3A2B"/>
      <name val="Calibri"/>
      <family val="0"/>
      <charset val="1"/>
    </font>
    <font>
      <sz val="10"/>
      <color rgb="FF0000FF"/>
      <name val="Calibri"/>
      <family val="0"/>
      <charset val="1"/>
    </font>
    <font>
      <b val="true"/>
      <sz val="10"/>
      <color rgb="FF0000FF"/>
      <name val="Calibri"/>
      <family val="0"/>
      <charset val="1"/>
    </font>
    <font>
      <b val="true"/>
      <sz val="12"/>
      <color rgb="FF1F7A4D"/>
      <name val="Calibri"/>
      <family val="0"/>
      <charset val="1"/>
    </font>
    <font>
      <b val="true"/>
      <sz val="9"/>
      <color rgb="FFFFFFFF"/>
      <name val="Calibri"/>
      <family val="0"/>
      <charset val="1"/>
    </font>
    <font>
      <b val="true"/>
      <sz val="22"/>
      <color rgb="FF1B3A2B"/>
      <name val="Calibri"/>
      <family val="0"/>
      <charset val="1"/>
    </font>
    <font>
      <b val="true"/>
      <sz val="11"/>
      <color rgb="FFFFFFFF"/>
      <name val="Calibri"/>
      <family val="0"/>
      <charset val="1"/>
    </font>
    <font>
      <b val="true"/>
      <sz val="24"/>
      <color rgb="FFB8860B"/>
      <name val="Calibri"/>
      <family val="0"/>
      <charset val="1"/>
    </font>
    <font>
      <b val="true"/>
      <sz val="14"/>
      <color rgb="FF1B3A2B"/>
      <name val="Calibri"/>
      <family val="0"/>
      <charset val="1"/>
    </font>
    <font>
      <b val="true"/>
      <sz val="12"/>
      <color rgb="FF1B3A2B"/>
      <name val="Calibri"/>
      <family val="0"/>
      <charset val="1"/>
    </font>
    <font>
      <b val="true"/>
      <sz val="10"/>
      <color rgb="FFFFFFFF"/>
      <name val="Calibri"/>
      <family val="0"/>
      <charset val="1"/>
    </font>
    <font>
      <sz val="10"/>
      <color rgb="FF1B3A2B"/>
      <name val="Calibri"/>
      <family val="0"/>
      <charset val="1"/>
    </font>
    <font>
      <b val="true"/>
      <sz val="11"/>
      <color rgb="FF1F7A4D"/>
      <name val="Calibri"/>
      <family val="0"/>
      <charset val="1"/>
    </font>
    <font>
      <i val="true"/>
      <sz val="8"/>
      <color rgb="FF55665E"/>
      <name val="Calibri"/>
      <family val="0"/>
      <charset val="1"/>
    </font>
    <font>
      <b val="true"/>
      <sz val="16"/>
      <color rgb="FFFFFFFF"/>
      <name val="Calibri"/>
      <family val="0"/>
      <charset val="1"/>
    </font>
    <font>
      <i val="true"/>
      <sz val="9"/>
      <color rgb="FF55665E"/>
      <name val="Calibri"/>
      <family val="0"/>
      <charset val="1"/>
    </font>
    <font>
      <b val="true"/>
      <sz val="9"/>
      <color rgb="FFB8860B"/>
      <name val="Calibri"/>
      <family val="0"/>
      <charset val="1"/>
    </font>
    <font>
      <sz val="8"/>
      <color rgb="FF1B3A2B"/>
      <name val="Calibri"/>
      <family val="0"/>
      <charset val="1"/>
    </font>
    <font>
      <b val="true"/>
      <sz val="11"/>
      <color rgb="FF1B3A2B"/>
      <name val="Calibri"/>
      <family val="0"/>
      <charset val="1"/>
    </font>
    <font>
      <b val="true"/>
      <sz val="15"/>
      <color rgb="FFFFFFFF"/>
      <name val="Calibri"/>
      <family val="0"/>
      <charset val="1"/>
    </font>
  </fonts>
  <fills count="9">
    <fill>
      <patternFill patternType="none"/>
    </fill>
    <fill>
      <patternFill patternType="gray125"/>
    </fill>
    <fill>
      <patternFill patternType="solid">
        <fgColor rgb="FF1F7A4D"/>
        <bgColor rgb="FF008080"/>
      </patternFill>
    </fill>
    <fill>
      <patternFill patternType="solid">
        <fgColor rgb="FFFFF8E1"/>
        <bgColor rgb="FFFFF7E0"/>
      </patternFill>
    </fill>
    <fill>
      <patternFill patternType="solid">
        <fgColor rgb="FFE3F2EA"/>
        <bgColor rgb="FFD6E8DC"/>
      </patternFill>
    </fill>
    <fill>
      <patternFill patternType="solid">
        <fgColor rgb="FFB8860B"/>
        <bgColor rgb="FFFF9900"/>
      </patternFill>
    </fill>
    <fill>
      <patternFill patternType="solid">
        <fgColor rgb="FFFFF7E0"/>
        <bgColor rgb="FFFFF8E1"/>
      </patternFill>
    </fill>
    <fill>
      <patternFill patternType="solid">
        <fgColor rgb="FFD6E8DC"/>
        <bgColor rgb="FFE3F2EA"/>
      </patternFill>
    </fill>
    <fill>
      <patternFill patternType="solid">
        <fgColor rgb="FF1B3A2B"/>
        <bgColor rgb="FF333300"/>
      </patternFill>
    </fill>
  </fills>
  <borders count="3">
    <border diagonalUp="false" diagonalDown="false">
      <left/>
      <right/>
      <top/>
      <bottom/>
      <diagonal/>
    </border>
    <border diagonalUp="false" diagonalDown="false">
      <left style="thin">
        <color rgb="FFC9D6CF"/>
      </left>
      <right/>
      <top style="thin">
        <color rgb="FFC9D6CF"/>
      </top>
      <bottom style="thin">
        <color rgb="FFC9D6CF"/>
      </bottom>
      <diagonal/>
    </border>
    <border diagonalUp="false" diagonalDown="false">
      <left style="thin">
        <color rgb="FFC9D6CF"/>
      </left>
      <right style="thin">
        <color rgb="FFC9D6CF"/>
      </right>
      <top style="thin">
        <color rgb="FFC9D6CF"/>
      </top>
      <bottom style="thin">
        <color rgb="FFC9D6C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true" indent="0" shrinkToFit="false"/>
      <protection locked="true" hidden="false"/>
    </xf>
    <xf numFmtId="165" fontId="0" fillId="3" borderId="1" xfId="0" applyFont="false" applyBorder="true" applyAlignment="true" applyProtection="fals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6" fontId="11" fillId="4" borderId="2" xfId="0" applyFont="true" applyBorder="true" applyAlignment="true" applyProtection="false">
      <alignment horizontal="center" vertical="center" textRotation="0" wrapText="true" indent="0" shrinkToFit="false"/>
      <protection locked="true" hidden="false"/>
    </xf>
    <xf numFmtId="164" fontId="12" fillId="5" borderId="2" xfId="0" applyFont="true" applyBorder="true" applyAlignment="true" applyProtection="false">
      <alignment horizontal="center" vertical="center" textRotation="0" wrapText="true" indent="0" shrinkToFit="false"/>
      <protection locked="true" hidden="false"/>
    </xf>
    <xf numFmtId="164" fontId="13" fillId="6" borderId="2" xfId="0" applyFont="true" applyBorder="true" applyAlignment="true" applyProtection="false">
      <alignment horizontal="center" vertical="center" textRotation="0" wrapText="true" indent="0" shrinkToFit="false"/>
      <protection locked="true" hidden="false"/>
    </xf>
    <xf numFmtId="164" fontId="14" fillId="6" borderId="2" xfId="0" applyFont="true" applyBorder="true" applyAlignment="true" applyProtection="false">
      <alignment horizontal="center" vertical="center" textRotation="0" wrapText="true" indent="0" shrinkToFit="false"/>
      <protection locked="true" hidden="false"/>
    </xf>
    <xf numFmtId="164" fontId="15" fillId="6" borderId="2" xfId="0" applyFont="true" applyBorder="true" applyAlignment="true" applyProtection="false">
      <alignment horizontal="center" vertical="center" textRotation="0" wrapText="true" indent="0" shrinkToFit="false"/>
      <protection locked="true" hidden="false"/>
    </xf>
    <xf numFmtId="164" fontId="16" fillId="2" borderId="2" xfId="0" applyFont="true" applyBorder="true" applyAlignment="true" applyProtection="false">
      <alignment horizontal="center" vertical="center" textRotation="0" wrapText="true" indent="0" shrinkToFit="false"/>
      <protection locked="true" hidden="false"/>
    </xf>
    <xf numFmtId="164" fontId="17" fillId="0" borderId="2" xfId="0" applyFont="true" applyBorder="true" applyAlignment="true" applyProtection="false">
      <alignment horizontal="left" vertical="center" textRotation="0" wrapText="true" indent="0" shrinkToFit="false"/>
      <protection locked="true" hidden="false"/>
    </xf>
    <xf numFmtId="164" fontId="0" fillId="0" borderId="2" xfId="0" applyFont="false" applyBorder="true" applyAlignment="true" applyProtection="false">
      <alignment horizontal="center" vertical="center" textRotation="0" wrapText="true" indent="0" shrinkToFit="false"/>
      <protection locked="true" hidden="false"/>
    </xf>
    <xf numFmtId="166" fontId="0" fillId="0" borderId="2" xfId="0" applyFont="false" applyBorder="true" applyAlignment="true" applyProtection="false">
      <alignment horizontal="center" vertical="center" textRotation="0" wrapText="true" indent="0" shrinkToFit="false"/>
      <protection locked="true" hidden="false"/>
    </xf>
    <xf numFmtId="164" fontId="6" fillId="7" borderId="2" xfId="0" applyFont="true" applyBorder="true" applyAlignment="false" applyProtection="false">
      <alignment horizontal="general" vertical="bottom" textRotation="0" wrapText="false" indent="0" shrinkToFit="false"/>
      <protection locked="true" hidden="false"/>
    </xf>
    <xf numFmtId="164" fontId="6" fillId="7" borderId="2" xfId="0" applyFont="true" applyBorder="true" applyAlignment="true" applyProtection="false">
      <alignment horizontal="center" vertical="center" textRotation="0" wrapText="true" indent="0" shrinkToFit="false"/>
      <protection locked="true" hidden="false"/>
    </xf>
    <xf numFmtId="166" fontId="6" fillId="7" borderId="2"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17" fillId="0" borderId="2"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left"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0" fillId="3" borderId="2" xfId="0" applyFont="true" applyBorder="true" applyAlignment="true" applyProtection="false">
      <alignment horizontal="center" vertical="center" textRotation="0" wrapText="true" indent="0" shrinkToFit="false"/>
      <protection locked="true" hidden="false"/>
    </xf>
    <xf numFmtId="164" fontId="24" fillId="7" borderId="2" xfId="0" applyFont="true" applyBorder="true" applyAlignment="true" applyProtection="false">
      <alignment horizontal="center" vertical="center" textRotation="0" wrapText="true" indent="0" shrinkToFit="false"/>
      <protection locked="true" hidden="false"/>
    </xf>
    <xf numFmtId="164" fontId="0" fillId="7" borderId="2" xfId="0" applyFont="false" applyBorder="true" applyAlignment="true" applyProtection="false">
      <alignment horizontal="center" vertical="center" textRotation="0" wrapText="true" indent="0" shrinkToFit="false"/>
      <protection locked="true" hidden="false"/>
    </xf>
    <xf numFmtId="166" fontId="24" fillId="7" borderId="2" xfId="0" applyFont="true" applyBorder="true" applyAlignment="true" applyProtection="false">
      <alignment horizontal="center" vertical="center"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12" fillId="8" borderId="0" xfId="0" applyFont="true" applyBorder="true" applyAlignment="true" applyProtection="false">
      <alignment horizontal="left" vertical="center" textRotation="0" wrapText="true" indent="0" shrinkToFit="false"/>
      <protection locked="true" hidden="false"/>
    </xf>
    <xf numFmtId="164" fontId="6" fillId="6" borderId="2" xfId="0" applyFont="true" applyBorder="true" applyAlignment="true" applyProtection="false">
      <alignment horizontal="left" vertical="top" textRotation="0" wrapText="true" indent="0" shrinkToFit="false"/>
      <protection locked="true" hidden="false"/>
    </xf>
    <xf numFmtId="164" fontId="6" fillId="0" borderId="2" xfId="0" applyFont="true" applyBorder="true" applyAlignment="true" applyProtection="false">
      <alignment horizontal="left" vertical="top" textRotation="0" wrapText="true" indent="0" shrinkToFit="false"/>
      <protection locked="true" hidden="false"/>
    </xf>
    <xf numFmtId="164" fontId="0" fillId="0" borderId="2"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B00020"/>
        <sz val="24"/>
      </font>
    </dxf>
    <dxf>
      <fill>
        <patternFill>
          <bgColor rgb="FFFDE2E2"/>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B8860B"/>
      <rgbColor rgb="FF800080"/>
      <rgbColor rgb="FF1F7A4D"/>
      <rgbColor rgb="FFC0C0C0"/>
      <rgbColor rgb="FF808080"/>
      <rgbColor rgb="FF9999FF"/>
      <rgbColor rgb="FF993366"/>
      <rgbColor rgb="FFFFF8E1"/>
      <rgbColor rgb="FFE3F2EA"/>
      <rgbColor rgb="FF660066"/>
      <rgbColor rgb="FFFF8080"/>
      <rgbColor rgb="FF0066CC"/>
      <rgbColor rgb="FFC9D6CF"/>
      <rgbColor rgb="FF000080"/>
      <rgbColor rgb="FFFF00FF"/>
      <rgbColor rgb="FFFFFF00"/>
      <rgbColor rgb="FF00FFFF"/>
      <rgbColor rgb="FF800080"/>
      <rgbColor rgb="FF800000"/>
      <rgbColor rgb="FF008080"/>
      <rgbColor rgb="FF0000FF"/>
      <rgbColor rgb="FF00CCFF"/>
      <rgbColor rgb="FFCCFFFF"/>
      <rgbColor rgb="FFD6E8DC"/>
      <rgbColor rgb="FFFFF7E0"/>
      <rgbColor rgb="FF99CCFF"/>
      <rgbColor rgb="FFFF99CC"/>
      <rgbColor rgb="FFCC99FF"/>
      <rgbColor rgb="FFFDE2E2"/>
      <rgbColor rgb="FF3366FF"/>
      <rgbColor rgb="FF33CCCC"/>
      <rgbColor rgb="FF99CC00"/>
      <rgbColor rgb="FFFFCC00"/>
      <rgbColor rgb="FFFF9900"/>
      <rgbColor rgb="FFFF6600"/>
      <rgbColor rgb="FF55665E"/>
      <rgbColor rgb="FF969696"/>
      <rgbColor rgb="FF003366"/>
      <rgbColor rgb="FF339966"/>
      <rgbColor rgb="FF003300"/>
      <rgbColor rgb="FF333300"/>
      <rgbColor rgb="FF993300"/>
      <rgbColor rgb="FF993366"/>
      <rgbColor rgb="FF333399"/>
      <rgbColor rgb="FF1B3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P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20"/>
    <col collapsed="false" customWidth="true" hidden="false" outlineLevel="0" max="5" min="4" style="0" width="14"/>
    <col collapsed="false" customWidth="true" hidden="false" outlineLevel="0" max="8" min="6" style="0" width="12"/>
    <col collapsed="false" customWidth="true" hidden="true" outlineLevel="0" max="16" min="16" style="0" width="13"/>
  </cols>
  <sheetData>
    <row r="1" customFormat="false" ht="39.75" hidden="false" customHeight="true" outlineLevel="0" collapsed="false">
      <c r="B1" s="1" t="s">
        <v>0</v>
      </c>
      <c r="C1" s="1"/>
      <c r="D1" s="1"/>
      <c r="E1" s="1"/>
      <c r="F1" s="1"/>
      <c r="G1" s="1"/>
      <c r="H1" s="1"/>
      <c r="P1" s="0" t="s">
        <v>1</v>
      </c>
    </row>
    <row r="2" customFormat="false" ht="15" hidden="false" customHeight="false" outlineLevel="0" collapsed="false">
      <c r="B2" s="2" t="s">
        <v>2</v>
      </c>
      <c r="C2" s="2"/>
      <c r="D2" s="2"/>
      <c r="E2" s="2"/>
      <c r="F2" s="2"/>
      <c r="G2" s="2"/>
      <c r="H2" s="2"/>
      <c r="P2" s="0" t="n">
        <f aca="false">VLOOKUP(Scope,Data!$J$2:$O$5,2,0)</f>
        <v>25</v>
      </c>
    </row>
    <row r="3" customFormat="false" ht="15" hidden="false" customHeight="false" outlineLevel="0" collapsed="false">
      <c r="P3" s="0" t="n">
        <f aca="false">VLOOKUP(Scope,Data!$J$2:$O$5,3,0)</f>
        <v>45</v>
      </c>
    </row>
    <row r="4" customFormat="false" ht="15" hidden="false" customHeight="true" outlineLevel="0" collapsed="false">
      <c r="B4" s="3" t="s">
        <v>3</v>
      </c>
      <c r="C4" s="4" t="s">
        <v>4</v>
      </c>
      <c r="D4" s="4"/>
      <c r="E4" s="4"/>
      <c r="P4" s="0" t="n">
        <f aca="false">VLOOKUP(Scope,Data!$J$2:$O$5,4,0)</f>
        <v>65</v>
      </c>
    </row>
    <row r="5" customFormat="false" ht="15" hidden="false" customHeight="true" outlineLevel="0" collapsed="false">
      <c r="B5" s="3" t="s">
        <v>5</v>
      </c>
      <c r="C5" s="5" t="s">
        <v>6</v>
      </c>
      <c r="D5" s="5"/>
      <c r="E5" s="5"/>
      <c r="P5" s="0" t="n">
        <f aca="false">VLOOKUP(Scope,Data!$J$2:$O$5,5,0)</f>
        <v>85</v>
      </c>
    </row>
    <row r="6" customFormat="false" ht="15" hidden="false" customHeight="true" outlineLevel="0" collapsed="false">
      <c r="B6" s="3" t="s">
        <v>7</v>
      </c>
      <c r="C6" s="5" t="s">
        <v>8</v>
      </c>
      <c r="D6" s="5"/>
      <c r="E6" s="5"/>
      <c r="P6" s="0" t="n">
        <f aca="false">VLOOKUP(Scope,Data!$J$2:$O$5,6,0)</f>
        <v>105</v>
      </c>
    </row>
    <row r="7" customFormat="false" ht="15" hidden="false" customHeight="false" outlineLevel="0" collapsed="false">
      <c r="B7" s="3" t="s">
        <v>9</v>
      </c>
      <c r="C7" s="6" t="n">
        <f aca="true">TODAY()</f>
        <v>46189</v>
      </c>
      <c r="D7" s="6"/>
      <c r="E7" s="6"/>
    </row>
    <row r="9" customFormat="false" ht="15" hidden="false" customHeight="false" outlineLevel="0" collapsed="false">
      <c r="B9" s="7" t="s">
        <v>10</v>
      </c>
    </row>
    <row r="10" customFormat="false" ht="19.4" hidden="false" customHeight="true" outlineLevel="0" collapsed="false">
      <c r="B10" s="8" t="s">
        <v>11</v>
      </c>
      <c r="C10" s="8"/>
      <c r="D10" s="8" t="s">
        <v>12</v>
      </c>
      <c r="E10" s="8"/>
      <c r="F10" s="8" t="s">
        <v>13</v>
      </c>
      <c r="G10" s="8"/>
    </row>
    <row r="11" customFormat="false" ht="15" hidden="false" customHeight="false" outlineLevel="0" collapsed="false">
      <c r="B11" s="9" t="n">
        <f aca="false">Scorecard!G62</f>
        <v>0</v>
      </c>
      <c r="C11" s="9"/>
      <c r="D11" s="9" t="n">
        <f aca="false">Scorecard!F62</f>
        <v>130</v>
      </c>
      <c r="E11" s="9"/>
      <c r="F11" s="10" t="n">
        <f aca="false">IF(D11=0,0,B11/D11)</f>
        <v>0</v>
      </c>
      <c r="G11" s="10"/>
    </row>
    <row r="12" customFormat="false" ht="15" hidden="false" customHeight="false" outlineLevel="0" collapsed="false">
      <c r="B12" s="9"/>
      <c r="C12" s="9"/>
      <c r="D12" s="9"/>
      <c r="E12" s="9"/>
      <c r="F12" s="10"/>
      <c r="G12" s="10"/>
    </row>
    <row r="14" customFormat="false" ht="15" hidden="false" customHeight="true" outlineLevel="0" collapsed="false">
      <c r="B14" s="11" t="s">
        <v>14</v>
      </c>
      <c r="C14" s="11"/>
      <c r="D14" s="11" t="s">
        <v>15</v>
      </c>
      <c r="E14" s="11"/>
      <c r="F14" s="11" t="s">
        <v>16</v>
      </c>
      <c r="G14" s="11"/>
    </row>
    <row r="15" customFormat="false" ht="15" hidden="false" customHeight="false" outlineLevel="0" collapsed="false">
      <c r="B15" s="12" t="str">
        <f aca="false">IF(B11&gt;=$P$6,"DIAMOND",IF(B11&gt;=$P$5,"GOLD",IF(B11&gt;=$P$4,"SILVER",IF(B11&gt;=$P$3,"BRONZE",IF(B11&gt;=$P$2,"GREEN","NOT CERTIFIED")))))</f>
        <v>NOT CERTIFIED</v>
      </c>
      <c r="C15" s="12"/>
      <c r="D15" s="13" t="str">
        <f aca="false">IF(B11&gt;=$P$6,"Max level reached",IF(B11&gt;=$P$5,$P$6-B11&amp;" to Diamond",IF(B11&gt;=$P$4,$P$5-B11&amp;" to Gold",IF(B11&gt;=$P$3,$P$4-B11&amp;" to Silver",IF(B11&gt;=$P$2,$P$3-B11&amp;" to Bronze",$P$2-B11&amp;" to Green")))))</f>
        <v>25 to Green</v>
      </c>
      <c r="E15" s="13"/>
      <c r="F15" s="14" t="str">
        <f aca="false">IF(SUMPRODUCT((Scorecard!E6:E61="Yes")*(Scorecard!F6:F61&gt;0)*(Scorecard!G6:G61&lt;Scorecard!F6:F61))=0,"ALL KEYSTONES MET",SUMPRODUCT((Scorecard!E6:E61="Yes")*(Scorecard!F6:F61&gt;0)*(Scorecard!G6:G61&lt;Scorecard!F6:F61))&amp;" KEYSTONE(S) SHORT")</f>
        <v>16 KEYSTONE(S) SHORT</v>
      </c>
      <c r="G15" s="14"/>
    </row>
    <row r="16" customFormat="false" ht="15" hidden="false" customHeight="false" outlineLevel="0" collapsed="false">
      <c r="B16" s="12"/>
      <c r="C16" s="12"/>
      <c r="D16" s="13"/>
      <c r="E16" s="13"/>
      <c r="F16" s="14"/>
      <c r="G16" s="14"/>
    </row>
    <row r="18" customFormat="false" ht="15" hidden="false" customHeight="false" outlineLevel="0" collapsed="false">
      <c r="B18" s="7" t="s">
        <v>17</v>
      </c>
    </row>
    <row r="19" customFormat="false" ht="15" hidden="false" customHeight="false" outlineLevel="0" collapsed="false">
      <c r="B19" s="15" t="s">
        <v>18</v>
      </c>
      <c r="C19" s="15" t="s">
        <v>19</v>
      </c>
      <c r="D19" s="15" t="s">
        <v>20</v>
      </c>
      <c r="E19" s="15" t="s">
        <v>21</v>
      </c>
    </row>
    <row r="20" customFormat="false" ht="15" hidden="false" customHeight="false" outlineLevel="0" collapsed="false">
      <c r="B20" s="16" t="s">
        <v>22</v>
      </c>
      <c r="C20" s="17" t="n">
        <f aca="false">SUMIF(Scorecard!$B$6:$B$61,$B20,Scorecard!$F$6:$F$61)</f>
        <v>12</v>
      </c>
      <c r="D20" s="17" t="n">
        <f aca="false">SUMIF(Scorecard!$B$6:$B$61,$B20,Scorecard!$G$6:$G$61)</f>
        <v>0</v>
      </c>
      <c r="E20" s="18" t="n">
        <f aca="false">IF(C20=0,0,D20/C20)</f>
        <v>0</v>
      </c>
    </row>
    <row r="21" customFormat="false" ht="15" hidden="false" customHeight="false" outlineLevel="0" collapsed="false">
      <c r="B21" s="16" t="s">
        <v>23</v>
      </c>
      <c r="C21" s="17" t="n">
        <f aca="false">SUMIF(Scorecard!$B$6:$B$61,$B21,Scorecard!$F$6:$F$61)</f>
        <v>10</v>
      </c>
      <c r="D21" s="17" t="n">
        <f aca="false">SUMIF(Scorecard!$B$6:$B$61,$B21,Scorecard!$G$6:$G$61)</f>
        <v>0</v>
      </c>
      <c r="E21" s="18" t="n">
        <f aca="false">IF(C21=0,0,D21/C21)</f>
        <v>0</v>
      </c>
    </row>
    <row r="22" customFormat="false" ht="15" hidden="false" customHeight="false" outlineLevel="0" collapsed="false">
      <c r="B22" s="16" t="s">
        <v>24</v>
      </c>
      <c r="C22" s="17" t="n">
        <f aca="false">SUMIF(Scorecard!$B$6:$B$61,$B22,Scorecard!$F$6:$F$61)</f>
        <v>6</v>
      </c>
      <c r="D22" s="17" t="n">
        <f aca="false">SUMIF(Scorecard!$B$6:$B$61,$B22,Scorecard!$G$6:$G$61)</f>
        <v>0</v>
      </c>
      <c r="E22" s="18" t="n">
        <f aca="false">IF(C22=0,0,D22/C22)</f>
        <v>0</v>
      </c>
    </row>
    <row r="23" customFormat="false" ht="15" hidden="false" customHeight="false" outlineLevel="0" collapsed="false">
      <c r="B23" s="16" t="s">
        <v>25</v>
      </c>
      <c r="C23" s="17" t="n">
        <f aca="false">SUMIF(Scorecard!$B$6:$B$61,$B23,Scorecard!$F$6:$F$61)</f>
        <v>28</v>
      </c>
      <c r="D23" s="17" t="n">
        <f aca="false">SUMIF(Scorecard!$B$6:$B$61,$B23,Scorecard!$G$6:$G$61)</f>
        <v>0</v>
      </c>
      <c r="E23" s="18" t="n">
        <f aca="false">IF(C23=0,0,D23/C23)</f>
        <v>0</v>
      </c>
    </row>
    <row r="24" customFormat="false" ht="15" hidden="false" customHeight="false" outlineLevel="0" collapsed="false">
      <c r="B24" s="16" t="s">
        <v>26</v>
      </c>
      <c r="C24" s="17" t="n">
        <f aca="false">SUMIF(Scorecard!$B$6:$B$61,$B24,Scorecard!$F$6:$F$61)</f>
        <v>25</v>
      </c>
      <c r="D24" s="17" t="n">
        <f aca="false">SUMIF(Scorecard!$B$6:$B$61,$B24,Scorecard!$G$6:$G$61)</f>
        <v>0</v>
      </c>
      <c r="E24" s="18" t="n">
        <f aca="false">IF(C24=0,0,D24/C24)</f>
        <v>0</v>
      </c>
    </row>
    <row r="25" customFormat="false" ht="15" hidden="false" customHeight="false" outlineLevel="0" collapsed="false">
      <c r="B25" s="16" t="s">
        <v>27</v>
      </c>
      <c r="C25" s="17" t="n">
        <f aca="false">SUMIF(Scorecard!$B$6:$B$61,$B25,Scorecard!$F$6:$F$61)</f>
        <v>28</v>
      </c>
      <c r="D25" s="17" t="n">
        <f aca="false">SUMIF(Scorecard!$B$6:$B$61,$B25,Scorecard!$G$6:$G$61)</f>
        <v>0</v>
      </c>
      <c r="E25" s="18" t="n">
        <f aca="false">IF(C25=0,0,D25/C25)</f>
        <v>0</v>
      </c>
    </row>
    <row r="26" customFormat="false" ht="15" hidden="false" customHeight="false" outlineLevel="0" collapsed="false">
      <c r="B26" s="16" t="s">
        <v>28</v>
      </c>
      <c r="C26" s="17" t="n">
        <f aca="false">SUMIF(Scorecard!$B$6:$B$61,$B26,Scorecard!$F$6:$F$61)</f>
        <v>11</v>
      </c>
      <c r="D26" s="17" t="n">
        <f aca="false">SUMIF(Scorecard!$B$6:$B$61,$B26,Scorecard!$G$6:$G$61)</f>
        <v>0</v>
      </c>
      <c r="E26" s="18" t="n">
        <f aca="false">IF(C26=0,0,D26/C26)</f>
        <v>0</v>
      </c>
    </row>
    <row r="27" customFormat="false" ht="15" hidden="false" customHeight="false" outlineLevel="0" collapsed="false">
      <c r="B27" s="16" t="s">
        <v>29</v>
      </c>
      <c r="C27" s="17" t="n">
        <f aca="false">SUMIF(Scorecard!$B$6:$B$61,$B27,Scorecard!$F$6:$F$61)</f>
        <v>3</v>
      </c>
      <c r="D27" s="17" t="n">
        <f aca="false">SUMIF(Scorecard!$B$6:$B$61,$B27,Scorecard!$G$6:$G$61)</f>
        <v>0</v>
      </c>
      <c r="E27" s="18" t="n">
        <f aca="false">IF(C27=0,0,D27/C27)</f>
        <v>0</v>
      </c>
    </row>
    <row r="28" customFormat="false" ht="20.85" hidden="false" customHeight="false" outlineLevel="0" collapsed="false">
      <c r="B28" s="16" t="s">
        <v>30</v>
      </c>
      <c r="C28" s="17" t="n">
        <f aca="false">SUMIF(Scorecard!$B$6:$B$61,$B28,Scorecard!$F$6:$F$61)</f>
        <v>7</v>
      </c>
      <c r="D28" s="17" t="n">
        <f aca="false">SUMIF(Scorecard!$B$6:$B$61,$B28,Scorecard!$G$6:$G$61)</f>
        <v>0</v>
      </c>
      <c r="E28" s="18" t="n">
        <f aca="false">IF(C28=0,0,D28/C28)</f>
        <v>0</v>
      </c>
    </row>
    <row r="29" customFormat="false" ht="15" hidden="false" customHeight="false" outlineLevel="0" collapsed="false">
      <c r="B29" s="19" t="s">
        <v>31</v>
      </c>
      <c r="C29" s="20" t="n">
        <f aca="false">SUM(C20:C28)</f>
        <v>130</v>
      </c>
      <c r="D29" s="20" t="n">
        <f aca="false">SUM(D20:D28)</f>
        <v>0</v>
      </c>
      <c r="E29" s="21" t="n">
        <f aca="false">IF(C29=0,0,D29/C29)</f>
        <v>0</v>
      </c>
    </row>
    <row r="31" customFormat="false" ht="15" hidden="false" customHeight="false" outlineLevel="0" collapsed="false">
      <c r="B31" s="22" t="str">
        <f aca="false">("RATING THRESHOLDS - "&amp;Scope)</f>
        <v>RATING THRESHOLDS - Full Scope</v>
      </c>
      <c r="C31" s="22"/>
    </row>
    <row r="32" customFormat="false" ht="15" hidden="false" customHeight="false" outlineLevel="0" collapsed="false">
      <c r="B32" s="23" t="s">
        <v>32</v>
      </c>
      <c r="C32" s="8" t="s">
        <v>33</v>
      </c>
    </row>
    <row r="33" customFormat="false" ht="15" hidden="false" customHeight="false" outlineLevel="0" collapsed="false">
      <c r="B33" s="24" t="s">
        <v>34</v>
      </c>
      <c r="C33" s="17" t="str">
        <f aca="false">"≥ "&amp;$P$2</f>
        <v>≥ 25</v>
      </c>
    </row>
    <row r="34" customFormat="false" ht="15" hidden="false" customHeight="false" outlineLevel="0" collapsed="false">
      <c r="B34" s="24" t="s">
        <v>35</v>
      </c>
      <c r="C34" s="17" t="str">
        <f aca="false">"≥ "&amp;$P$3</f>
        <v>≥ 45</v>
      </c>
    </row>
    <row r="35" customFormat="false" ht="15" hidden="false" customHeight="false" outlineLevel="0" collapsed="false">
      <c r="B35" s="24" t="s">
        <v>36</v>
      </c>
      <c r="C35" s="17" t="str">
        <f aca="false">"≥ "&amp;$P$4</f>
        <v>≥ 65</v>
      </c>
    </row>
    <row r="36" customFormat="false" ht="15" hidden="false" customHeight="false" outlineLevel="0" collapsed="false">
      <c r="B36" s="24" t="s">
        <v>37</v>
      </c>
      <c r="C36" s="17" t="str">
        <f aca="false">"≥ "&amp;$P$5</f>
        <v>≥ 85</v>
      </c>
    </row>
    <row r="37" customFormat="false" ht="15" hidden="false" customHeight="false" outlineLevel="0" collapsed="false">
      <c r="B37" s="24" t="s">
        <v>38</v>
      </c>
      <c r="C37" s="17" t="str">
        <f aca="false">"≥ "&amp;$P$6</f>
        <v>≥ 105</v>
      </c>
    </row>
    <row r="39" customFormat="false" ht="15" hidden="false" customHeight="true" outlineLevel="0" collapsed="false">
      <c r="B39" s="25" t="s">
        <v>39</v>
      </c>
      <c r="C39" s="25"/>
      <c r="D39" s="25"/>
      <c r="E39" s="25"/>
      <c r="F39" s="25"/>
      <c r="G39" s="25"/>
    </row>
    <row r="40" customFormat="false" ht="15" hidden="false" customHeight="false" outlineLevel="0" collapsed="false">
      <c r="B40" s="25"/>
      <c r="C40" s="25"/>
      <c r="D40" s="25"/>
      <c r="E40" s="25"/>
      <c r="F40" s="25"/>
      <c r="G40" s="25"/>
    </row>
  </sheetData>
  <mergeCells count="20">
    <mergeCell ref="B1:H1"/>
    <mergeCell ref="B2:H2"/>
    <mergeCell ref="C4:E4"/>
    <mergeCell ref="C5:E5"/>
    <mergeCell ref="C6:E6"/>
    <mergeCell ref="C7:E7"/>
    <mergeCell ref="B10:C10"/>
    <mergeCell ref="D10:E10"/>
    <mergeCell ref="F10:G10"/>
    <mergeCell ref="B11:C12"/>
    <mergeCell ref="D11:E12"/>
    <mergeCell ref="F11:G12"/>
    <mergeCell ref="B14:C14"/>
    <mergeCell ref="D14:E14"/>
    <mergeCell ref="F14:G14"/>
    <mergeCell ref="B15:C16"/>
    <mergeCell ref="D15:E16"/>
    <mergeCell ref="F15:G16"/>
    <mergeCell ref="B31:C31"/>
    <mergeCell ref="B39:G40"/>
  </mergeCells>
  <conditionalFormatting sqref="B15">
    <cfRule type="cellIs" priority="2" operator="equal" aboveAverage="0" equalAverage="0" bottom="0" percent="0" rank="0" text="" dxfId="0">
      <formula>"NOT CERTIFIED"</formula>
    </cfRule>
  </conditionalFormatting>
  <conditionalFormatting sqref="E20:E28">
    <cfRule type="dataBar" priority="3">
      <dataBar showValue="1" minLength="10" maxLength="90">
        <cfvo type="num" val="0"/>
        <cfvo type="num" val="1"/>
        <color rgb="FF1F7A4D"/>
      </dataBar>
      <extLst>
        <ext xmlns:x14="http://schemas.microsoft.com/office/spreadsheetml/2009/9/main" uri="{B025F937-C7B1-47D3-B67F-A62EFF666E3E}">
          <x14:id>{B9D452B2-DF76-4942-A230-803818AFB022}</x14:id>
        </ext>
      </extLst>
    </cfRule>
  </conditionalFormatting>
  <dataValidations count="2">
    <dataValidation allowBlank="false" errorStyle="stop" operator="between" showDropDown="false" showErrorMessage="false" showInputMessage="false" sqref="C5" type="list">
      <formula1>Data!$A$2:$A$8</formula1>
      <formula2>0</formula2>
    </dataValidation>
    <dataValidation allowBlank="false" errorStyle="stop" operator="between" showDropDown="false" showErrorMessage="false" showInputMessage="false" sqref="C6" type="list">
      <formula1>Data!$H$2:$H$5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B9D452B2-DF76-4942-A230-803818AFB022}">
            <x14:dataBar minLength="10" maxLength="90" axisPosition="none" gradient="true">
              <x14:cfvo type="num">
                <xm:f>0</xm:f>
              </x14:cfvo>
              <x14:cfvo type="num">
                <xm:f>1</xm:f>
              </x14:cfvo>
              <x14:negativeFillColor rgb="FF1F7A4D"/>
              <x14:axisColor rgb="FF000000"/>
            </x14:dataBar>
          </x14:cfRule>
          <xm:sqref>E20:E28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8"/>
    <col collapsed="false" customWidth="true" hidden="false" outlineLevel="0" max="4" min="4" style="0" width="34"/>
    <col collapsed="false" customWidth="true" hidden="false" outlineLevel="0" max="5" min="5" style="0" width="10"/>
    <col collapsed="false" customWidth="true" hidden="false" outlineLevel="0" max="6" min="6" style="0" width="9"/>
    <col collapsed="false" customWidth="true" hidden="false" outlineLevel="0" max="7" min="7" style="0" width="11"/>
    <col collapsed="false" customWidth="true" hidden="false" outlineLevel="0" max="8" min="8" style="0" width="9"/>
    <col collapsed="false" customWidth="true" hidden="false" outlineLevel="0" max="9" min="9" style="0" width="13"/>
    <col collapsed="false" customWidth="true" hidden="false" outlineLevel="0" max="10" min="10" style="0" width="26"/>
    <col collapsed="false" customWidth="true" hidden="true" outlineLevel="0" max="39" min="12" style="0" width="13"/>
  </cols>
  <sheetData>
    <row r="1" customFormat="false" ht="30" hidden="false" customHeight="true" outlineLevel="0" collapsed="false">
      <c r="A1" s="26" t="s">
        <v>40</v>
      </c>
      <c r="B1" s="26"/>
      <c r="C1" s="26"/>
      <c r="D1" s="26"/>
      <c r="E1" s="26"/>
      <c r="F1" s="26"/>
      <c r="G1" s="26"/>
      <c r="H1" s="26"/>
      <c r="I1" s="26"/>
      <c r="J1" s="26"/>
    </row>
    <row r="2" customFormat="false" ht="15.75" hidden="false" customHeight="true" outlineLevel="0" collapsed="false">
      <c r="A2" s="27" t="s">
        <v>41</v>
      </c>
      <c r="B2" s="27"/>
      <c r="C2" s="27"/>
      <c r="D2" s="27"/>
      <c r="E2" s="27"/>
      <c r="F2" s="27"/>
      <c r="G2" s="27"/>
      <c r="H2" s="27"/>
      <c r="I2" s="27"/>
      <c r="J2" s="27"/>
    </row>
    <row r="3" customFormat="false" ht="15.75" hidden="false" customHeight="true" outlineLevel="0" collapsed="false">
      <c r="A3" s="28" t="str">
        <f aca="false">IF(AND(Scope&lt;&gt;"Full Scope",Typology="Mosques"),"NOTE: Mosques are eligible for Full Scope only - other scopes show 0 points.","Scope: "&amp;Scope&amp;"   |   Typology: "&amp;Typology)</f>
        <v>Scope: Full Scope   |   Typology: Offices/Commercial/Government</v>
      </c>
      <c r="B3" s="28"/>
      <c r="C3" s="28"/>
      <c r="D3" s="28"/>
      <c r="E3" s="28"/>
    </row>
    <row r="5" customFormat="false" ht="15" hidden="false" customHeight="false" outlineLevel="0" collapsed="false">
      <c r="A5" s="15" t="s">
        <v>42</v>
      </c>
      <c r="B5" s="15" t="s">
        <v>18</v>
      </c>
      <c r="C5" s="15" t="s">
        <v>43</v>
      </c>
      <c r="D5" s="15" t="s">
        <v>44</v>
      </c>
      <c r="E5" s="15" t="s">
        <v>45</v>
      </c>
      <c r="F5" s="15" t="s">
        <v>46</v>
      </c>
      <c r="G5" s="15" t="s">
        <v>47</v>
      </c>
      <c r="H5" s="15" t="s">
        <v>48</v>
      </c>
      <c r="I5" s="15" t="s">
        <v>49</v>
      </c>
      <c r="J5" s="15" t="s">
        <v>50</v>
      </c>
      <c r="L5" s="29" t="s">
        <v>51</v>
      </c>
      <c r="M5" s="29" t="s">
        <v>52</v>
      </c>
      <c r="N5" s="29" t="s">
        <v>53</v>
      </c>
      <c r="O5" s="29" t="s">
        <v>54</v>
      </c>
      <c r="P5" s="29" t="s">
        <v>55</v>
      </c>
      <c r="Q5" s="29" t="s">
        <v>56</v>
      </c>
      <c r="R5" s="29" t="s">
        <v>57</v>
      </c>
      <c r="S5" s="29" t="s">
        <v>58</v>
      </c>
      <c r="T5" s="29" t="s">
        <v>59</v>
      </c>
      <c r="U5" s="29" t="s">
        <v>60</v>
      </c>
      <c r="V5" s="29" t="s">
        <v>61</v>
      </c>
      <c r="W5" s="29" t="s">
        <v>62</v>
      </c>
      <c r="X5" s="29" t="s">
        <v>63</v>
      </c>
      <c r="Y5" s="29" t="s">
        <v>64</v>
      </c>
      <c r="Z5" s="29" t="s">
        <v>65</v>
      </c>
      <c r="AA5" s="29" t="s">
        <v>66</v>
      </c>
      <c r="AB5" s="29" t="s">
        <v>67</v>
      </c>
      <c r="AC5" s="29" t="s">
        <v>68</v>
      </c>
      <c r="AD5" s="29" t="s">
        <v>69</v>
      </c>
      <c r="AE5" s="29" t="s">
        <v>70</v>
      </c>
      <c r="AF5" s="29" t="s">
        <v>71</v>
      </c>
      <c r="AG5" s="29" t="s">
        <v>72</v>
      </c>
      <c r="AH5" s="29" t="s">
        <v>73</v>
      </c>
      <c r="AI5" s="29" t="s">
        <v>74</v>
      </c>
      <c r="AJ5" s="29" t="s">
        <v>75</v>
      </c>
      <c r="AK5" s="29" t="s">
        <v>76</v>
      </c>
      <c r="AL5" s="29" t="s">
        <v>77</v>
      </c>
      <c r="AM5" s="29" t="s">
        <v>78</v>
      </c>
    </row>
    <row r="6" customFormat="false" ht="23.85" hidden="false" customHeight="false" outlineLevel="0" collapsed="false">
      <c r="A6" s="17" t="n">
        <v>1</v>
      </c>
      <c r="B6" s="30" t="s">
        <v>22</v>
      </c>
      <c r="C6" s="17" t="s">
        <v>79</v>
      </c>
      <c r="D6" s="30" t="s">
        <v>80</v>
      </c>
      <c r="E6" s="31" t="s">
        <v>81</v>
      </c>
      <c r="F6" s="17" t="n">
        <f aca="false">INDEX(L6:AM6,MATCH(Scope&amp;"|"&amp;Typology,$L$5:$AM$5,0))</f>
        <v>3</v>
      </c>
      <c r="G6" s="32" t="n">
        <v>0</v>
      </c>
      <c r="H6" s="18" t="n">
        <f aca="false">IF(F6=0,0,G6/F6)</f>
        <v>0</v>
      </c>
      <c r="I6" s="33" t="s">
        <v>82</v>
      </c>
      <c r="J6" s="30"/>
      <c r="L6" s="0" t="n">
        <v>1</v>
      </c>
      <c r="M6" s="0" t="n">
        <v>1</v>
      </c>
      <c r="N6" s="0" t="n">
        <v>1</v>
      </c>
      <c r="O6" s="0" t="n">
        <v>1</v>
      </c>
      <c r="P6" s="0" t="n">
        <v>1</v>
      </c>
      <c r="Q6" s="0" t="n">
        <v>0</v>
      </c>
      <c r="R6" s="0" t="n">
        <v>1</v>
      </c>
      <c r="S6" s="0" t="n">
        <v>3</v>
      </c>
      <c r="T6" s="0" t="n">
        <v>3</v>
      </c>
      <c r="U6" s="0" t="n">
        <v>3</v>
      </c>
      <c r="V6" s="0" t="n">
        <v>3</v>
      </c>
      <c r="W6" s="0" t="n">
        <v>3</v>
      </c>
      <c r="X6" s="0" t="n">
        <v>0</v>
      </c>
      <c r="Y6" s="0" t="n">
        <v>3</v>
      </c>
      <c r="Z6" s="0" t="n">
        <v>0</v>
      </c>
      <c r="AA6" s="0" t="n">
        <v>0</v>
      </c>
      <c r="AB6" s="0" t="n">
        <v>0</v>
      </c>
      <c r="AC6" s="0" t="n">
        <v>0</v>
      </c>
      <c r="AD6" s="0" t="n">
        <v>0</v>
      </c>
      <c r="AE6" s="0" t="n">
        <v>0</v>
      </c>
      <c r="AF6" s="0" t="n">
        <v>0</v>
      </c>
      <c r="AG6" s="0" t="n">
        <v>3</v>
      </c>
      <c r="AH6" s="0" t="n">
        <v>3</v>
      </c>
      <c r="AI6" s="0" t="n">
        <v>3</v>
      </c>
      <c r="AJ6" s="0" t="n">
        <v>3</v>
      </c>
      <c r="AK6" s="0" t="n">
        <v>3</v>
      </c>
      <c r="AL6" s="0" t="n">
        <v>3</v>
      </c>
      <c r="AM6" s="0" t="n">
        <v>3</v>
      </c>
    </row>
    <row r="7" customFormat="false" ht="15" hidden="false" customHeight="false" outlineLevel="0" collapsed="false">
      <c r="A7" s="17" t="n">
        <v>2</v>
      </c>
      <c r="B7" s="30" t="s">
        <v>22</v>
      </c>
      <c r="C7" s="17" t="s">
        <v>83</v>
      </c>
      <c r="D7" s="30" t="s">
        <v>84</v>
      </c>
      <c r="E7" s="31" t="s">
        <v>81</v>
      </c>
      <c r="F7" s="17" t="n">
        <f aca="false">INDEX(L7:AM7,MATCH(Scope&amp;"|"&amp;Typology,$L$5:$AM$5,0))</f>
        <v>1</v>
      </c>
      <c r="G7" s="32" t="n">
        <v>0</v>
      </c>
      <c r="H7" s="18" t="n">
        <f aca="false">IF(F7=0,0,G7/F7)</f>
        <v>0</v>
      </c>
      <c r="I7" s="33" t="s">
        <v>82</v>
      </c>
      <c r="J7" s="30"/>
      <c r="L7" s="0" t="n">
        <v>1</v>
      </c>
      <c r="M7" s="0" t="n">
        <v>1</v>
      </c>
      <c r="N7" s="0" t="n">
        <v>1</v>
      </c>
      <c r="O7" s="0" t="n">
        <v>1</v>
      </c>
      <c r="P7" s="0" t="n">
        <v>1</v>
      </c>
      <c r="Q7" s="0" t="n">
        <v>0</v>
      </c>
      <c r="R7" s="0" t="n">
        <v>1</v>
      </c>
      <c r="S7" s="0" t="n">
        <v>1</v>
      </c>
      <c r="T7" s="0" t="n">
        <v>1</v>
      </c>
      <c r="U7" s="0" t="n">
        <v>1</v>
      </c>
      <c r="V7" s="0" t="n">
        <v>1</v>
      </c>
      <c r="W7" s="0" t="n">
        <v>1</v>
      </c>
      <c r="X7" s="0" t="n">
        <v>0</v>
      </c>
      <c r="Y7" s="0" t="n">
        <v>1</v>
      </c>
      <c r="Z7" s="0" t="n">
        <v>0</v>
      </c>
      <c r="AA7" s="0" t="n">
        <v>0</v>
      </c>
      <c r="AB7" s="0" t="n">
        <v>0</v>
      </c>
      <c r="AC7" s="0" t="n">
        <v>0</v>
      </c>
      <c r="AD7" s="0" t="n">
        <v>0</v>
      </c>
      <c r="AE7" s="0" t="n">
        <v>0</v>
      </c>
      <c r="AF7" s="0" t="n">
        <v>0</v>
      </c>
      <c r="AG7" s="0" t="n">
        <v>1</v>
      </c>
      <c r="AH7" s="0" t="n">
        <v>1</v>
      </c>
      <c r="AI7" s="0" t="n">
        <v>1</v>
      </c>
      <c r="AJ7" s="0" t="n">
        <v>1</v>
      </c>
      <c r="AK7" s="0" t="n">
        <v>1</v>
      </c>
      <c r="AL7" s="0" t="n">
        <v>1</v>
      </c>
      <c r="AM7" s="0" t="n">
        <v>1</v>
      </c>
    </row>
    <row r="8" customFormat="false" ht="23.85" hidden="false" customHeight="false" outlineLevel="0" collapsed="false">
      <c r="A8" s="17" t="n">
        <v>3</v>
      </c>
      <c r="B8" s="30" t="s">
        <v>22</v>
      </c>
      <c r="C8" s="17" t="s">
        <v>85</v>
      </c>
      <c r="D8" s="30" t="s">
        <v>86</v>
      </c>
      <c r="E8" s="31"/>
      <c r="F8" s="17" t="n">
        <f aca="false">INDEX(L8:AM8,MATCH(Scope&amp;"|"&amp;Typology,$L$5:$AM$5,0))</f>
        <v>2</v>
      </c>
      <c r="G8" s="32" t="n">
        <v>0</v>
      </c>
      <c r="H8" s="18" t="n">
        <f aca="false">IF(F8=0,0,G8/F8)</f>
        <v>0</v>
      </c>
      <c r="I8" s="33" t="s">
        <v>82</v>
      </c>
      <c r="J8" s="30"/>
      <c r="L8" s="0" t="n">
        <v>2</v>
      </c>
      <c r="M8" s="0" t="n">
        <v>2</v>
      </c>
      <c r="N8" s="0" t="n">
        <v>2</v>
      </c>
      <c r="O8" s="0" t="n">
        <v>3</v>
      </c>
      <c r="P8" s="0" t="n">
        <v>2</v>
      </c>
      <c r="Q8" s="0" t="n">
        <v>0</v>
      </c>
      <c r="R8" s="0" t="n">
        <v>2</v>
      </c>
      <c r="S8" s="0" t="n">
        <v>2</v>
      </c>
      <c r="T8" s="0" t="n">
        <v>2</v>
      </c>
      <c r="U8" s="0" t="n">
        <v>2</v>
      </c>
      <c r="V8" s="0" t="n">
        <v>3</v>
      </c>
      <c r="W8" s="0" t="n">
        <v>2</v>
      </c>
      <c r="X8" s="0" t="n">
        <v>0</v>
      </c>
      <c r="Y8" s="0" t="n">
        <v>2</v>
      </c>
      <c r="Z8" s="0" t="n">
        <v>0</v>
      </c>
      <c r="AA8" s="0" t="n">
        <v>0</v>
      </c>
      <c r="AB8" s="0" t="n">
        <v>0</v>
      </c>
      <c r="AC8" s="0" t="n">
        <v>0</v>
      </c>
      <c r="AD8" s="0" t="n">
        <v>0</v>
      </c>
      <c r="AE8" s="0" t="n">
        <v>0</v>
      </c>
      <c r="AF8" s="0" t="n">
        <v>0</v>
      </c>
      <c r="AG8" s="0" t="n">
        <v>2</v>
      </c>
      <c r="AH8" s="0" t="n">
        <v>2</v>
      </c>
      <c r="AI8" s="0" t="n">
        <v>2</v>
      </c>
      <c r="AJ8" s="0" t="n">
        <v>3</v>
      </c>
      <c r="AK8" s="0" t="n">
        <v>2</v>
      </c>
      <c r="AL8" s="0" t="n">
        <v>2</v>
      </c>
      <c r="AM8" s="0" t="n">
        <v>2</v>
      </c>
    </row>
    <row r="9" customFormat="false" ht="15" hidden="false" customHeight="false" outlineLevel="0" collapsed="false">
      <c r="A9" s="17" t="n">
        <v>4</v>
      </c>
      <c r="B9" s="30" t="s">
        <v>22</v>
      </c>
      <c r="C9" s="17" t="s">
        <v>87</v>
      </c>
      <c r="D9" s="30" t="s">
        <v>88</v>
      </c>
      <c r="E9" s="31"/>
      <c r="F9" s="17" t="n">
        <f aca="false">INDEX(L9:AM9,MATCH(Scope&amp;"|"&amp;Typology,$L$5:$AM$5,0))</f>
        <v>1</v>
      </c>
      <c r="G9" s="32" t="n">
        <v>0</v>
      </c>
      <c r="H9" s="18" t="n">
        <f aca="false">IF(F9=0,0,G9/F9)</f>
        <v>0</v>
      </c>
      <c r="I9" s="33" t="s">
        <v>82</v>
      </c>
      <c r="J9" s="30"/>
      <c r="L9" s="0" t="n">
        <v>0</v>
      </c>
      <c r="M9" s="0" t="n">
        <v>0</v>
      </c>
      <c r="N9" s="0" t="n">
        <v>0</v>
      </c>
      <c r="O9" s="0" t="n">
        <v>0</v>
      </c>
      <c r="P9" s="0" t="n">
        <v>0</v>
      </c>
      <c r="Q9" s="0" t="n">
        <v>0</v>
      </c>
      <c r="R9" s="0" t="n">
        <v>0</v>
      </c>
      <c r="S9" s="0" t="n">
        <v>2</v>
      </c>
      <c r="T9" s="0" t="n">
        <v>2</v>
      </c>
      <c r="U9" s="0" t="n">
        <v>2</v>
      </c>
      <c r="V9" s="0" t="n">
        <v>2</v>
      </c>
      <c r="W9" s="0" t="n">
        <v>2</v>
      </c>
      <c r="X9" s="0" t="n">
        <v>0</v>
      </c>
      <c r="Y9" s="0" t="n">
        <v>2</v>
      </c>
      <c r="Z9" s="0" t="n">
        <v>0</v>
      </c>
      <c r="AA9" s="0" t="n">
        <v>0</v>
      </c>
      <c r="AB9" s="0" t="n">
        <v>0</v>
      </c>
      <c r="AC9" s="0" t="n">
        <v>0</v>
      </c>
      <c r="AD9" s="0" t="n">
        <v>0</v>
      </c>
      <c r="AE9" s="0" t="n">
        <v>0</v>
      </c>
      <c r="AF9" s="0" t="n">
        <v>0</v>
      </c>
      <c r="AG9" s="0" t="n">
        <v>1</v>
      </c>
      <c r="AH9" s="0" t="n">
        <v>1</v>
      </c>
      <c r="AI9" s="0" t="n">
        <v>1</v>
      </c>
      <c r="AJ9" s="0" t="n">
        <v>1</v>
      </c>
      <c r="AK9" s="0" t="n">
        <v>1</v>
      </c>
      <c r="AL9" s="0" t="n">
        <v>1</v>
      </c>
      <c r="AM9" s="0" t="n">
        <v>1</v>
      </c>
    </row>
    <row r="10" customFormat="false" ht="15" hidden="false" customHeight="false" outlineLevel="0" collapsed="false">
      <c r="A10" s="17" t="n">
        <v>5</v>
      </c>
      <c r="B10" s="30" t="s">
        <v>22</v>
      </c>
      <c r="C10" s="17" t="s">
        <v>89</v>
      </c>
      <c r="D10" s="30" t="s">
        <v>90</v>
      </c>
      <c r="E10" s="31"/>
      <c r="F10" s="17" t="n">
        <f aca="false">INDEX(L10:AM10,MATCH(Scope&amp;"|"&amp;Typology,$L$5:$AM$5,0))</f>
        <v>2</v>
      </c>
      <c r="G10" s="32" t="n">
        <v>0</v>
      </c>
      <c r="H10" s="18" t="n">
        <f aca="false">IF(F10=0,0,G10/F10)</f>
        <v>0</v>
      </c>
      <c r="I10" s="33" t="s">
        <v>82</v>
      </c>
      <c r="J10" s="30"/>
      <c r="L10" s="0" t="n">
        <v>0</v>
      </c>
      <c r="M10" s="0" t="n">
        <v>0</v>
      </c>
      <c r="N10" s="0" t="n">
        <v>0</v>
      </c>
      <c r="O10" s="0" t="n">
        <v>0</v>
      </c>
      <c r="P10" s="0" t="n">
        <v>0</v>
      </c>
      <c r="Q10" s="0" t="n">
        <v>0</v>
      </c>
      <c r="R10" s="0" t="n">
        <v>0</v>
      </c>
      <c r="S10" s="0" t="n">
        <v>2</v>
      </c>
      <c r="T10" s="0" t="n">
        <v>2</v>
      </c>
      <c r="U10" s="0" t="n">
        <v>2</v>
      </c>
      <c r="V10" s="0" t="n">
        <v>2</v>
      </c>
      <c r="W10" s="0" t="n">
        <v>2</v>
      </c>
      <c r="X10" s="0" t="n">
        <v>0</v>
      </c>
      <c r="Y10" s="0" t="n">
        <v>2</v>
      </c>
      <c r="Z10" s="0" t="n">
        <v>0</v>
      </c>
      <c r="AA10" s="0" t="n">
        <v>0</v>
      </c>
      <c r="AB10" s="0" t="n">
        <v>0</v>
      </c>
      <c r="AC10" s="0" t="n">
        <v>0</v>
      </c>
      <c r="AD10" s="0" t="n">
        <v>0</v>
      </c>
      <c r="AE10" s="0" t="n">
        <v>0</v>
      </c>
      <c r="AF10" s="0" t="n">
        <v>0</v>
      </c>
      <c r="AG10" s="0" t="n">
        <v>2</v>
      </c>
      <c r="AH10" s="0" t="n">
        <v>2</v>
      </c>
      <c r="AI10" s="0" t="n">
        <v>2</v>
      </c>
      <c r="AJ10" s="0" t="n">
        <v>2</v>
      </c>
      <c r="AK10" s="0" t="n">
        <v>2</v>
      </c>
      <c r="AL10" s="0" t="n">
        <v>2</v>
      </c>
      <c r="AM10" s="0" t="n">
        <v>2</v>
      </c>
    </row>
    <row r="11" customFormat="false" ht="15" hidden="false" customHeight="false" outlineLevel="0" collapsed="false">
      <c r="A11" s="17" t="n">
        <v>6</v>
      </c>
      <c r="B11" s="30" t="s">
        <v>22</v>
      </c>
      <c r="C11" s="17" t="s">
        <v>91</v>
      </c>
      <c r="D11" s="30" t="s">
        <v>92</v>
      </c>
      <c r="E11" s="31"/>
      <c r="F11" s="17" t="n">
        <f aca="false">INDEX(L11:AM11,MATCH(Scope&amp;"|"&amp;Typology,$L$5:$AM$5,0))</f>
        <v>1</v>
      </c>
      <c r="G11" s="32" t="n">
        <v>0</v>
      </c>
      <c r="H11" s="18" t="n">
        <f aca="false">IF(F11=0,0,G11/F11)</f>
        <v>0</v>
      </c>
      <c r="I11" s="33" t="s">
        <v>82</v>
      </c>
      <c r="J11" s="30"/>
      <c r="L11" s="0" t="n">
        <v>0</v>
      </c>
      <c r="M11" s="0" t="n">
        <v>0</v>
      </c>
      <c r="N11" s="0" t="n">
        <v>0</v>
      </c>
      <c r="O11" s="0" t="n">
        <v>0</v>
      </c>
      <c r="P11" s="0" t="n">
        <v>0</v>
      </c>
      <c r="Q11" s="0" t="n">
        <v>0</v>
      </c>
      <c r="R11" s="0" t="n">
        <v>0</v>
      </c>
      <c r="S11" s="0" t="n">
        <v>2</v>
      </c>
      <c r="T11" s="0" t="n">
        <v>2</v>
      </c>
      <c r="U11" s="0" t="n">
        <v>2</v>
      </c>
      <c r="V11" s="0" t="n">
        <v>2</v>
      </c>
      <c r="W11" s="0" t="n">
        <v>2</v>
      </c>
      <c r="X11" s="0" t="n">
        <v>0</v>
      </c>
      <c r="Y11" s="0" t="n">
        <v>2</v>
      </c>
      <c r="Z11" s="0" t="n">
        <v>0</v>
      </c>
      <c r="AA11" s="0" t="n">
        <v>0</v>
      </c>
      <c r="AB11" s="0" t="n">
        <v>0</v>
      </c>
      <c r="AC11" s="0" t="n">
        <v>0</v>
      </c>
      <c r="AD11" s="0" t="n">
        <v>0</v>
      </c>
      <c r="AE11" s="0" t="n">
        <v>0</v>
      </c>
      <c r="AF11" s="0" t="n">
        <v>0</v>
      </c>
      <c r="AG11" s="0" t="n">
        <v>1</v>
      </c>
      <c r="AH11" s="0" t="n">
        <v>1</v>
      </c>
      <c r="AI11" s="0" t="n">
        <v>1</v>
      </c>
      <c r="AJ11" s="0" t="n">
        <v>2</v>
      </c>
      <c r="AK11" s="0" t="n">
        <v>1</v>
      </c>
      <c r="AL11" s="0" t="n">
        <v>2</v>
      </c>
      <c r="AM11" s="0" t="n">
        <v>1</v>
      </c>
    </row>
    <row r="12" customFormat="false" ht="15" hidden="false" customHeight="false" outlineLevel="0" collapsed="false">
      <c r="A12" s="17" t="n">
        <v>7</v>
      </c>
      <c r="B12" s="30" t="s">
        <v>22</v>
      </c>
      <c r="C12" s="17" t="s">
        <v>93</v>
      </c>
      <c r="D12" s="30" t="s">
        <v>94</v>
      </c>
      <c r="E12" s="31"/>
      <c r="F12" s="17" t="n">
        <f aca="false">INDEX(L12:AM12,MATCH(Scope&amp;"|"&amp;Typology,$L$5:$AM$5,0))</f>
        <v>2</v>
      </c>
      <c r="G12" s="32" t="n">
        <v>0</v>
      </c>
      <c r="H12" s="18" t="n">
        <f aca="false">IF(F12=0,0,G12/F12)</f>
        <v>0</v>
      </c>
      <c r="I12" s="33" t="s">
        <v>82</v>
      </c>
      <c r="J12" s="30"/>
      <c r="L12" s="0" t="n">
        <v>2</v>
      </c>
      <c r="M12" s="0" t="n">
        <v>2</v>
      </c>
      <c r="N12" s="0" t="n">
        <v>2</v>
      </c>
      <c r="O12" s="0" t="n">
        <v>4</v>
      </c>
      <c r="P12" s="0" t="n">
        <v>2</v>
      </c>
      <c r="Q12" s="0" t="n">
        <v>0</v>
      </c>
      <c r="R12" s="0" t="n">
        <v>2</v>
      </c>
      <c r="S12" s="0" t="n">
        <v>2</v>
      </c>
      <c r="T12" s="0" t="n">
        <v>2</v>
      </c>
      <c r="U12" s="0" t="n">
        <v>2</v>
      </c>
      <c r="V12" s="0" t="n">
        <v>4</v>
      </c>
      <c r="W12" s="0" t="n">
        <v>2</v>
      </c>
      <c r="X12" s="0" t="n">
        <v>0</v>
      </c>
      <c r="Y12" s="0" t="n">
        <v>2</v>
      </c>
      <c r="Z12" s="0" t="n">
        <v>0</v>
      </c>
      <c r="AA12" s="0" t="n">
        <v>0</v>
      </c>
      <c r="AB12" s="0" t="n">
        <v>0</v>
      </c>
      <c r="AC12" s="0" t="n">
        <v>0</v>
      </c>
      <c r="AD12" s="0" t="n">
        <v>0</v>
      </c>
      <c r="AE12" s="0" t="n">
        <v>0</v>
      </c>
      <c r="AF12" s="0" t="n">
        <v>0</v>
      </c>
      <c r="AG12" s="0" t="n">
        <v>2</v>
      </c>
      <c r="AH12" s="0" t="n">
        <v>2</v>
      </c>
      <c r="AI12" s="0" t="n">
        <v>2</v>
      </c>
      <c r="AJ12" s="0" t="n">
        <v>4</v>
      </c>
      <c r="AK12" s="0" t="n">
        <v>2</v>
      </c>
      <c r="AL12" s="0" t="n">
        <v>2</v>
      </c>
      <c r="AM12" s="0" t="n">
        <v>2</v>
      </c>
    </row>
    <row r="13" customFormat="false" ht="23.85" hidden="false" customHeight="false" outlineLevel="0" collapsed="false">
      <c r="A13" s="17" t="n">
        <v>8</v>
      </c>
      <c r="B13" s="30" t="s">
        <v>23</v>
      </c>
      <c r="C13" s="17" t="s">
        <v>95</v>
      </c>
      <c r="D13" s="30" t="s">
        <v>96</v>
      </c>
      <c r="E13" s="31"/>
      <c r="F13" s="17" t="n">
        <f aca="false">INDEX(L13:AM13,MATCH(Scope&amp;"|"&amp;Typology,$L$5:$AM$5,0))</f>
        <v>2</v>
      </c>
      <c r="G13" s="32" t="n">
        <v>0</v>
      </c>
      <c r="H13" s="18" t="n">
        <f aca="false">IF(F13=0,0,G13/F13)</f>
        <v>0</v>
      </c>
      <c r="I13" s="33" t="s">
        <v>82</v>
      </c>
      <c r="J13" s="30"/>
      <c r="L13" s="0" t="n">
        <v>0</v>
      </c>
      <c r="M13" s="0" t="n">
        <v>0</v>
      </c>
      <c r="N13" s="0" t="n">
        <v>0</v>
      </c>
      <c r="O13" s="0" t="n">
        <v>0</v>
      </c>
      <c r="P13" s="0" t="n">
        <v>0</v>
      </c>
      <c r="Q13" s="0" t="n">
        <v>0</v>
      </c>
      <c r="R13" s="0" t="n">
        <v>0</v>
      </c>
      <c r="S13" s="0" t="n">
        <v>2</v>
      </c>
      <c r="T13" s="0" t="n">
        <v>2</v>
      </c>
      <c r="U13" s="0" t="n">
        <v>2</v>
      </c>
      <c r="V13" s="0" t="n">
        <v>2</v>
      </c>
      <c r="W13" s="0" t="n">
        <v>2</v>
      </c>
      <c r="X13" s="0" t="n">
        <v>0</v>
      </c>
      <c r="Y13" s="0" t="n">
        <v>2</v>
      </c>
      <c r="Z13" s="0" t="n">
        <v>1</v>
      </c>
      <c r="AA13" s="0" t="n">
        <v>1</v>
      </c>
      <c r="AB13" s="0" t="n">
        <v>1</v>
      </c>
      <c r="AC13" s="0" t="n">
        <v>1</v>
      </c>
      <c r="AD13" s="0" t="n">
        <v>1</v>
      </c>
      <c r="AE13" s="0" t="n">
        <v>0</v>
      </c>
      <c r="AF13" s="0" t="n">
        <v>1</v>
      </c>
      <c r="AG13" s="0" t="n">
        <v>3</v>
      </c>
      <c r="AH13" s="0" t="n">
        <v>2</v>
      </c>
      <c r="AI13" s="0" t="n">
        <v>2</v>
      </c>
      <c r="AJ13" s="0" t="n">
        <v>2</v>
      </c>
      <c r="AK13" s="0" t="n">
        <v>2</v>
      </c>
      <c r="AL13" s="0" t="n">
        <v>2</v>
      </c>
      <c r="AM13" s="0" t="n">
        <v>3</v>
      </c>
    </row>
    <row r="14" customFormat="false" ht="23.85" hidden="false" customHeight="false" outlineLevel="0" collapsed="false">
      <c r="A14" s="17" t="n">
        <v>9</v>
      </c>
      <c r="B14" s="30" t="s">
        <v>23</v>
      </c>
      <c r="C14" s="17" t="s">
        <v>97</v>
      </c>
      <c r="D14" s="30" t="s">
        <v>98</v>
      </c>
      <c r="E14" s="31"/>
      <c r="F14" s="17" t="n">
        <f aca="false">INDEX(L14:AM14,MATCH(Scope&amp;"|"&amp;Typology,$L$5:$AM$5,0))</f>
        <v>3</v>
      </c>
      <c r="G14" s="32" t="n">
        <v>0</v>
      </c>
      <c r="H14" s="18" t="n">
        <f aca="false">IF(F14=0,0,G14/F14)</f>
        <v>0</v>
      </c>
      <c r="I14" s="33" t="s">
        <v>82</v>
      </c>
      <c r="J14" s="30"/>
      <c r="L14" s="0" t="n">
        <v>2</v>
      </c>
      <c r="M14" s="0" t="n">
        <v>2</v>
      </c>
      <c r="N14" s="0" t="n">
        <v>2</v>
      </c>
      <c r="O14" s="0" t="n">
        <v>2</v>
      </c>
      <c r="P14" s="0" t="n">
        <v>2</v>
      </c>
      <c r="Q14" s="0" t="n">
        <v>0</v>
      </c>
      <c r="R14" s="0" t="n">
        <v>2</v>
      </c>
      <c r="S14" s="0" t="n">
        <v>2</v>
      </c>
      <c r="T14" s="0" t="n">
        <v>2</v>
      </c>
      <c r="U14" s="0" t="n">
        <v>2</v>
      </c>
      <c r="V14" s="0" t="n">
        <v>2</v>
      </c>
      <c r="W14" s="0" t="n">
        <v>2</v>
      </c>
      <c r="X14" s="0" t="n">
        <v>0</v>
      </c>
      <c r="Y14" s="0" t="n">
        <v>2</v>
      </c>
      <c r="Z14" s="0" t="n">
        <v>2</v>
      </c>
      <c r="AA14" s="0" t="n">
        <v>3</v>
      </c>
      <c r="AB14" s="0" t="n">
        <v>2</v>
      </c>
      <c r="AC14" s="0" t="n">
        <v>2</v>
      </c>
      <c r="AD14" s="0" t="n">
        <v>2</v>
      </c>
      <c r="AE14" s="0" t="n">
        <v>0</v>
      </c>
      <c r="AF14" s="0" t="n">
        <v>3</v>
      </c>
      <c r="AG14" s="0" t="n">
        <v>2</v>
      </c>
      <c r="AH14" s="0" t="n">
        <v>3</v>
      </c>
      <c r="AI14" s="0" t="n">
        <v>2</v>
      </c>
      <c r="AJ14" s="0" t="n">
        <v>2</v>
      </c>
      <c r="AK14" s="0" t="n">
        <v>2</v>
      </c>
      <c r="AL14" s="0" t="n">
        <v>0</v>
      </c>
      <c r="AM14" s="0" t="n">
        <v>3</v>
      </c>
    </row>
    <row r="15" customFormat="false" ht="23.85" hidden="false" customHeight="false" outlineLevel="0" collapsed="false">
      <c r="A15" s="17" t="n">
        <v>10</v>
      </c>
      <c r="B15" s="30" t="s">
        <v>23</v>
      </c>
      <c r="C15" s="17" t="s">
        <v>99</v>
      </c>
      <c r="D15" s="30" t="s">
        <v>100</v>
      </c>
      <c r="E15" s="31"/>
      <c r="F15" s="17" t="n">
        <f aca="false">INDEX(L15:AM15,MATCH(Scope&amp;"|"&amp;Typology,$L$5:$AM$5,0))</f>
        <v>3</v>
      </c>
      <c r="G15" s="32" t="n">
        <v>0</v>
      </c>
      <c r="H15" s="18" t="n">
        <f aca="false">IF(F15=0,0,G15/F15)</f>
        <v>0</v>
      </c>
      <c r="I15" s="33" t="s">
        <v>82</v>
      </c>
      <c r="J15" s="30"/>
      <c r="L15" s="0" t="n">
        <v>2</v>
      </c>
      <c r="M15" s="0" t="n">
        <v>2</v>
      </c>
      <c r="N15" s="0" t="n">
        <v>2</v>
      </c>
      <c r="O15" s="0" t="n">
        <v>0</v>
      </c>
      <c r="P15" s="0" t="n">
        <v>2</v>
      </c>
      <c r="Q15" s="0" t="n">
        <v>0</v>
      </c>
      <c r="R15" s="0" t="n">
        <v>2</v>
      </c>
      <c r="S15" s="0" t="n">
        <v>2</v>
      </c>
      <c r="T15" s="0" t="n">
        <v>2</v>
      </c>
      <c r="U15" s="0" t="n">
        <v>2</v>
      </c>
      <c r="V15" s="0" t="n">
        <v>0</v>
      </c>
      <c r="W15" s="0" t="n">
        <v>2</v>
      </c>
      <c r="X15" s="0" t="n">
        <v>0</v>
      </c>
      <c r="Y15" s="0" t="n">
        <v>2</v>
      </c>
      <c r="Z15" s="0" t="n">
        <v>2</v>
      </c>
      <c r="AA15" s="0" t="n">
        <v>2</v>
      </c>
      <c r="AB15" s="0" t="n">
        <v>2</v>
      </c>
      <c r="AC15" s="0" t="n">
        <v>0</v>
      </c>
      <c r="AD15" s="0" t="n">
        <v>4</v>
      </c>
      <c r="AE15" s="0" t="n">
        <v>0</v>
      </c>
      <c r="AF15" s="0" t="n">
        <v>2</v>
      </c>
      <c r="AG15" s="0" t="n">
        <v>2</v>
      </c>
      <c r="AH15" s="0" t="n">
        <v>3</v>
      </c>
      <c r="AI15" s="0" t="n">
        <v>2</v>
      </c>
      <c r="AJ15" s="0" t="n">
        <v>0</v>
      </c>
      <c r="AK15" s="0" t="n">
        <v>4</v>
      </c>
      <c r="AL15" s="0" t="n">
        <v>0</v>
      </c>
      <c r="AM15" s="0" t="n">
        <v>2</v>
      </c>
    </row>
    <row r="16" customFormat="false" ht="23.85" hidden="false" customHeight="false" outlineLevel="0" collapsed="false">
      <c r="A16" s="17" t="n">
        <v>11</v>
      </c>
      <c r="B16" s="30" t="s">
        <v>23</v>
      </c>
      <c r="C16" s="17" t="s">
        <v>101</v>
      </c>
      <c r="D16" s="30" t="s">
        <v>102</v>
      </c>
      <c r="E16" s="31"/>
      <c r="F16" s="17" t="n">
        <f aca="false">INDEX(L16:AM16,MATCH(Scope&amp;"|"&amp;Typology,$L$5:$AM$5,0))</f>
        <v>2</v>
      </c>
      <c r="G16" s="32" t="n">
        <v>0</v>
      </c>
      <c r="H16" s="18" t="n">
        <f aca="false">IF(F16=0,0,G16/F16)</f>
        <v>0</v>
      </c>
      <c r="I16" s="33" t="s">
        <v>82</v>
      </c>
      <c r="J16" s="30"/>
      <c r="L16" s="0" t="n">
        <v>0</v>
      </c>
      <c r="M16" s="0" t="n">
        <v>0</v>
      </c>
      <c r="N16" s="0" t="n">
        <v>0</v>
      </c>
      <c r="O16" s="0" t="n">
        <v>0</v>
      </c>
      <c r="P16" s="0" t="n">
        <v>0</v>
      </c>
      <c r="Q16" s="0" t="n">
        <v>0</v>
      </c>
      <c r="R16" s="0" t="n">
        <v>0</v>
      </c>
      <c r="S16" s="0" t="n">
        <v>2</v>
      </c>
      <c r="T16" s="0" t="n">
        <v>2</v>
      </c>
      <c r="U16" s="0" t="n">
        <v>2</v>
      </c>
      <c r="V16" s="0" t="n">
        <v>3</v>
      </c>
      <c r="W16" s="0" t="n">
        <v>2</v>
      </c>
      <c r="X16" s="0" t="n">
        <v>0</v>
      </c>
      <c r="Y16" s="0" t="n">
        <v>2</v>
      </c>
      <c r="Z16" s="0" t="n">
        <v>3</v>
      </c>
      <c r="AA16" s="0" t="n">
        <v>2</v>
      </c>
      <c r="AB16" s="0" t="n">
        <v>2</v>
      </c>
      <c r="AC16" s="0" t="n">
        <v>3</v>
      </c>
      <c r="AD16" s="0" t="n">
        <v>2</v>
      </c>
      <c r="AE16" s="0" t="n">
        <v>0</v>
      </c>
      <c r="AF16" s="0" t="n">
        <v>2</v>
      </c>
      <c r="AG16" s="0" t="n">
        <v>2</v>
      </c>
      <c r="AH16" s="0" t="n">
        <v>2</v>
      </c>
      <c r="AI16" s="0" t="n">
        <v>2</v>
      </c>
      <c r="AJ16" s="0" t="n">
        <v>3</v>
      </c>
      <c r="AK16" s="0" t="n">
        <v>2</v>
      </c>
      <c r="AL16" s="0" t="n">
        <v>2</v>
      </c>
      <c r="AM16" s="0" t="n">
        <v>2</v>
      </c>
    </row>
    <row r="17" customFormat="false" ht="23.85" hidden="false" customHeight="false" outlineLevel="0" collapsed="false">
      <c r="A17" s="17" t="n">
        <v>12</v>
      </c>
      <c r="B17" s="30" t="s">
        <v>23</v>
      </c>
      <c r="C17" s="17" t="s">
        <v>103</v>
      </c>
      <c r="D17" s="30" t="s">
        <v>104</v>
      </c>
      <c r="E17" s="31"/>
      <c r="F17" s="17" t="n">
        <f aca="false">INDEX(L17:AM17,MATCH(Scope&amp;"|"&amp;Typology,$L$5:$AM$5,0))</f>
        <v>0</v>
      </c>
      <c r="G17" s="32" t="n">
        <v>0</v>
      </c>
      <c r="H17" s="18" t="n">
        <f aca="false">IF(F17=0,0,G17/F17)</f>
        <v>0</v>
      </c>
      <c r="I17" s="33" t="s">
        <v>82</v>
      </c>
      <c r="J17" s="30"/>
      <c r="L17" s="0" t="n">
        <v>0</v>
      </c>
      <c r="M17" s="0" t="n">
        <v>0</v>
      </c>
      <c r="N17" s="0" t="n">
        <v>0</v>
      </c>
      <c r="O17" s="0" t="n">
        <v>0</v>
      </c>
      <c r="P17" s="0" t="n">
        <v>0</v>
      </c>
      <c r="Q17" s="0" t="n">
        <v>0</v>
      </c>
      <c r="R17" s="0" t="n">
        <v>0</v>
      </c>
      <c r="S17" s="0" t="n">
        <v>0</v>
      </c>
      <c r="T17" s="0" t="n">
        <v>0</v>
      </c>
      <c r="U17" s="0" t="n">
        <v>0</v>
      </c>
      <c r="V17" s="0" t="n">
        <v>0</v>
      </c>
      <c r="W17" s="0" t="n">
        <v>0</v>
      </c>
      <c r="X17" s="0" t="n">
        <v>0</v>
      </c>
      <c r="Y17" s="0" t="n">
        <v>0</v>
      </c>
      <c r="Z17" s="0" t="n">
        <v>0</v>
      </c>
      <c r="AA17" s="0" t="n">
        <v>0</v>
      </c>
      <c r="AB17" s="0" t="n">
        <v>2</v>
      </c>
      <c r="AC17" s="0" t="n">
        <v>2</v>
      </c>
      <c r="AD17" s="0" t="n">
        <v>0</v>
      </c>
      <c r="AE17" s="0" t="n">
        <v>0</v>
      </c>
      <c r="AF17" s="0" t="n">
        <v>0</v>
      </c>
      <c r="AG17" s="0" t="n">
        <v>0</v>
      </c>
      <c r="AH17" s="0" t="n">
        <v>0</v>
      </c>
      <c r="AI17" s="0" t="n">
        <v>2</v>
      </c>
      <c r="AJ17" s="0" t="n">
        <v>2</v>
      </c>
      <c r="AK17" s="0" t="n">
        <v>0</v>
      </c>
      <c r="AL17" s="0" t="n">
        <v>0</v>
      </c>
      <c r="AM17" s="0" t="n">
        <v>0</v>
      </c>
    </row>
    <row r="18" customFormat="false" ht="15" hidden="false" customHeight="false" outlineLevel="0" collapsed="false">
      <c r="A18" s="17" t="n">
        <v>13</v>
      </c>
      <c r="B18" s="30" t="s">
        <v>24</v>
      </c>
      <c r="C18" s="17" t="s">
        <v>105</v>
      </c>
      <c r="D18" s="30" t="s">
        <v>106</v>
      </c>
      <c r="E18" s="31"/>
      <c r="F18" s="17" t="n">
        <f aca="false">INDEX(L18:AM18,MATCH(Scope&amp;"|"&amp;Typology,$L$5:$AM$5,0))</f>
        <v>2</v>
      </c>
      <c r="G18" s="32" t="n">
        <v>0</v>
      </c>
      <c r="H18" s="18" t="n">
        <f aca="false">IF(F18=0,0,G18/F18)</f>
        <v>0</v>
      </c>
      <c r="I18" s="33" t="s">
        <v>82</v>
      </c>
      <c r="J18" s="30"/>
      <c r="L18" s="0" t="n">
        <v>2</v>
      </c>
      <c r="M18" s="0" t="n">
        <v>2</v>
      </c>
      <c r="N18" s="0" t="n">
        <v>2</v>
      </c>
      <c r="O18" s="0" t="n">
        <v>2</v>
      </c>
      <c r="P18" s="0" t="n">
        <v>2</v>
      </c>
      <c r="Q18" s="0" t="n">
        <v>0</v>
      </c>
      <c r="R18" s="0" t="n">
        <v>2</v>
      </c>
      <c r="S18" s="0" t="n">
        <v>3</v>
      </c>
      <c r="T18" s="0" t="n">
        <v>2</v>
      </c>
      <c r="U18" s="0" t="n">
        <v>2</v>
      </c>
      <c r="V18" s="0" t="n">
        <v>3</v>
      </c>
      <c r="W18" s="0" t="n">
        <v>3</v>
      </c>
      <c r="X18" s="0" t="n">
        <v>0</v>
      </c>
      <c r="Y18" s="0" t="n">
        <v>3</v>
      </c>
      <c r="Z18" s="0" t="n">
        <v>3</v>
      </c>
      <c r="AA18" s="0" t="n">
        <v>2</v>
      </c>
      <c r="AB18" s="0" t="n">
        <v>2</v>
      </c>
      <c r="AC18" s="0" t="n">
        <v>3</v>
      </c>
      <c r="AD18" s="0" t="n">
        <v>3</v>
      </c>
      <c r="AE18" s="0" t="n">
        <v>0</v>
      </c>
      <c r="AF18" s="0" t="n">
        <v>3</v>
      </c>
      <c r="AG18" s="0" t="n">
        <v>3</v>
      </c>
      <c r="AH18" s="0" t="n">
        <v>2</v>
      </c>
      <c r="AI18" s="0" t="n">
        <v>2</v>
      </c>
      <c r="AJ18" s="0" t="n">
        <v>3</v>
      </c>
      <c r="AK18" s="0" t="n">
        <v>3</v>
      </c>
      <c r="AL18" s="0" t="n">
        <v>3</v>
      </c>
      <c r="AM18" s="0" t="n">
        <v>3</v>
      </c>
    </row>
    <row r="19" customFormat="false" ht="15" hidden="false" customHeight="false" outlineLevel="0" collapsed="false">
      <c r="A19" s="17" t="n">
        <v>14</v>
      </c>
      <c r="B19" s="30" t="s">
        <v>24</v>
      </c>
      <c r="C19" s="17" t="s">
        <v>107</v>
      </c>
      <c r="D19" s="30" t="s">
        <v>108</v>
      </c>
      <c r="E19" s="31"/>
      <c r="F19" s="17" t="n">
        <f aca="false">INDEX(L19:AM19,MATCH(Scope&amp;"|"&amp;Typology,$L$5:$AM$5,0))</f>
        <v>2</v>
      </c>
      <c r="G19" s="32" t="n">
        <v>0</v>
      </c>
      <c r="H19" s="18" t="n">
        <f aca="false">IF(F19=0,0,G19/F19)</f>
        <v>0</v>
      </c>
      <c r="I19" s="33" t="s">
        <v>82</v>
      </c>
      <c r="J19" s="30"/>
      <c r="L19" s="0" t="n">
        <v>0</v>
      </c>
      <c r="M19" s="0" t="n">
        <v>0</v>
      </c>
      <c r="N19" s="0" t="n">
        <v>0</v>
      </c>
      <c r="O19" s="0" t="n">
        <v>0</v>
      </c>
      <c r="P19" s="0" t="n">
        <v>0</v>
      </c>
      <c r="Q19" s="0" t="n">
        <v>0</v>
      </c>
      <c r="R19" s="0" t="n">
        <v>0</v>
      </c>
      <c r="S19" s="0" t="n">
        <v>2</v>
      </c>
      <c r="T19" s="0" t="n">
        <v>2</v>
      </c>
      <c r="U19" s="0" t="n">
        <v>2</v>
      </c>
      <c r="V19" s="0" t="n">
        <v>0</v>
      </c>
      <c r="W19" s="0" t="n">
        <v>2</v>
      </c>
      <c r="X19" s="0" t="n">
        <v>0</v>
      </c>
      <c r="Y19" s="0" t="n">
        <v>2</v>
      </c>
      <c r="Z19" s="0" t="n">
        <v>2</v>
      </c>
      <c r="AA19" s="0" t="n">
        <v>2</v>
      </c>
      <c r="AB19" s="0" t="n">
        <v>2</v>
      </c>
      <c r="AC19" s="0" t="n">
        <v>0</v>
      </c>
      <c r="AD19" s="0" t="n">
        <v>2</v>
      </c>
      <c r="AE19" s="0" t="n">
        <v>0</v>
      </c>
      <c r="AF19" s="0" t="n">
        <v>2</v>
      </c>
      <c r="AG19" s="0" t="n">
        <v>2</v>
      </c>
      <c r="AH19" s="0" t="n">
        <v>2</v>
      </c>
      <c r="AI19" s="0" t="n">
        <v>2</v>
      </c>
      <c r="AJ19" s="0" t="n">
        <v>0</v>
      </c>
      <c r="AK19" s="0" t="n">
        <v>2</v>
      </c>
      <c r="AL19" s="0" t="n">
        <v>3</v>
      </c>
      <c r="AM19" s="0" t="n">
        <v>2</v>
      </c>
    </row>
    <row r="20" customFormat="false" ht="15" hidden="false" customHeight="false" outlineLevel="0" collapsed="false">
      <c r="A20" s="17" t="n">
        <v>15</v>
      </c>
      <c r="B20" s="30" t="s">
        <v>24</v>
      </c>
      <c r="C20" s="17" t="s">
        <v>109</v>
      </c>
      <c r="D20" s="30" t="s">
        <v>110</v>
      </c>
      <c r="E20" s="31"/>
      <c r="F20" s="17" t="n">
        <f aca="false">INDEX(L20:AM20,MATCH(Scope&amp;"|"&amp;Typology,$L$5:$AM$5,0))</f>
        <v>2</v>
      </c>
      <c r="G20" s="32" t="n">
        <v>0</v>
      </c>
      <c r="H20" s="18" t="n">
        <f aca="false">IF(F20=0,0,G20/F20)</f>
        <v>0</v>
      </c>
      <c r="I20" s="33" t="s">
        <v>82</v>
      </c>
      <c r="J20" s="30"/>
      <c r="L20" s="0" t="n">
        <v>0</v>
      </c>
      <c r="M20" s="0" t="n">
        <v>0</v>
      </c>
      <c r="N20" s="0" t="n">
        <v>0</v>
      </c>
      <c r="O20" s="0" t="n">
        <v>0</v>
      </c>
      <c r="P20" s="0" t="n">
        <v>0</v>
      </c>
      <c r="Q20" s="0" t="n">
        <v>0</v>
      </c>
      <c r="R20" s="0" t="n">
        <v>0</v>
      </c>
      <c r="S20" s="0" t="n">
        <v>1</v>
      </c>
      <c r="T20" s="0" t="n">
        <v>2</v>
      </c>
      <c r="U20" s="0" t="n">
        <v>2</v>
      </c>
      <c r="V20" s="0" t="n">
        <v>0</v>
      </c>
      <c r="W20" s="0" t="n">
        <v>1</v>
      </c>
      <c r="X20" s="0" t="n">
        <v>0</v>
      </c>
      <c r="Y20" s="0" t="n">
        <v>0</v>
      </c>
      <c r="Z20" s="0" t="n">
        <v>1</v>
      </c>
      <c r="AA20" s="0" t="n">
        <v>2</v>
      </c>
      <c r="AB20" s="0" t="n">
        <v>2</v>
      </c>
      <c r="AC20" s="0" t="n">
        <v>0</v>
      </c>
      <c r="AD20" s="0" t="n">
        <v>1</v>
      </c>
      <c r="AE20" s="0" t="n">
        <v>0</v>
      </c>
      <c r="AF20" s="0" t="n">
        <v>0</v>
      </c>
      <c r="AG20" s="0" t="n">
        <v>1</v>
      </c>
      <c r="AH20" s="0" t="n">
        <v>2</v>
      </c>
      <c r="AI20" s="0" t="n">
        <v>2</v>
      </c>
      <c r="AJ20" s="0" t="n">
        <v>0</v>
      </c>
      <c r="AK20" s="0" t="n">
        <v>1</v>
      </c>
      <c r="AL20" s="0" t="n">
        <v>0</v>
      </c>
      <c r="AM20" s="0" t="n">
        <v>0</v>
      </c>
    </row>
    <row r="21" customFormat="false" ht="15" hidden="false" customHeight="false" outlineLevel="0" collapsed="false">
      <c r="A21" s="17" t="n">
        <v>16</v>
      </c>
      <c r="B21" s="30" t="s">
        <v>25</v>
      </c>
      <c r="C21" s="17" t="s">
        <v>111</v>
      </c>
      <c r="D21" s="30" t="s">
        <v>112</v>
      </c>
      <c r="E21" s="31" t="s">
        <v>81</v>
      </c>
      <c r="F21" s="17" t="n">
        <f aca="false">INDEX(L21:AM21,MATCH(Scope&amp;"|"&amp;Typology,$L$5:$AM$5,0))</f>
        <v>15</v>
      </c>
      <c r="G21" s="32" t="n">
        <v>0</v>
      </c>
      <c r="H21" s="18" t="n">
        <f aca="false">IF(F21=0,0,G21/F21)</f>
        <v>0</v>
      </c>
      <c r="I21" s="33" t="s">
        <v>82</v>
      </c>
      <c r="J21" s="30"/>
      <c r="L21" s="0" t="n">
        <v>5</v>
      </c>
      <c r="M21" s="0" t="n">
        <v>5</v>
      </c>
      <c r="N21" s="0" t="n">
        <v>5</v>
      </c>
      <c r="O21" s="0" t="n">
        <v>5</v>
      </c>
      <c r="P21" s="0" t="n">
        <v>5</v>
      </c>
      <c r="Q21" s="0" t="n">
        <v>0</v>
      </c>
      <c r="R21" s="0" t="n">
        <v>5</v>
      </c>
      <c r="S21" s="0" t="n">
        <v>15</v>
      </c>
      <c r="T21" s="0" t="n">
        <v>15</v>
      </c>
      <c r="U21" s="0" t="n">
        <v>15</v>
      </c>
      <c r="V21" s="0" t="n">
        <v>15</v>
      </c>
      <c r="W21" s="0" t="n">
        <v>15</v>
      </c>
      <c r="X21" s="0" t="n">
        <v>0</v>
      </c>
      <c r="Y21" s="0" t="n">
        <v>15</v>
      </c>
      <c r="Z21" s="0" t="n">
        <v>15</v>
      </c>
      <c r="AA21" s="0" t="n">
        <v>15</v>
      </c>
      <c r="AB21" s="0" t="n">
        <v>15</v>
      </c>
      <c r="AC21" s="0" t="n">
        <v>15</v>
      </c>
      <c r="AD21" s="0" t="n">
        <v>15</v>
      </c>
      <c r="AE21" s="0" t="n">
        <v>0</v>
      </c>
      <c r="AF21" s="0" t="n">
        <v>15</v>
      </c>
      <c r="AG21" s="0" t="n">
        <v>15</v>
      </c>
      <c r="AH21" s="0" t="n">
        <v>15</v>
      </c>
      <c r="AI21" s="0" t="n">
        <v>15</v>
      </c>
      <c r="AJ21" s="0" t="n">
        <v>15</v>
      </c>
      <c r="AK21" s="0" t="n">
        <v>15</v>
      </c>
      <c r="AL21" s="0" t="n">
        <v>15</v>
      </c>
      <c r="AM21" s="0" t="n">
        <v>15</v>
      </c>
    </row>
    <row r="22" customFormat="false" ht="15" hidden="false" customHeight="false" outlineLevel="0" collapsed="false">
      <c r="A22" s="17" t="n">
        <v>17</v>
      </c>
      <c r="B22" s="30" t="s">
        <v>25</v>
      </c>
      <c r="C22" s="17" t="s">
        <v>113</v>
      </c>
      <c r="D22" s="30" t="s">
        <v>114</v>
      </c>
      <c r="E22" s="31" t="s">
        <v>81</v>
      </c>
      <c r="F22" s="17" t="n">
        <f aca="false">INDEX(L22:AM22,MATCH(Scope&amp;"|"&amp;Typology,$L$5:$AM$5,0))</f>
        <v>2</v>
      </c>
      <c r="G22" s="32" t="n">
        <v>0</v>
      </c>
      <c r="H22" s="18" t="n">
        <f aca="false">IF(F22=0,0,G22/F22)</f>
        <v>0</v>
      </c>
      <c r="I22" s="33" t="s">
        <v>82</v>
      </c>
      <c r="J22" s="30"/>
      <c r="L22" s="0" t="n">
        <v>0</v>
      </c>
      <c r="M22" s="0" t="n">
        <v>0</v>
      </c>
      <c r="N22" s="0" t="n">
        <v>0</v>
      </c>
      <c r="O22" s="0" t="n">
        <v>0</v>
      </c>
      <c r="P22" s="0" t="n">
        <v>0</v>
      </c>
      <c r="Q22" s="0" t="n">
        <v>0</v>
      </c>
      <c r="R22" s="0" t="n">
        <v>0</v>
      </c>
      <c r="S22" s="0" t="n">
        <v>2</v>
      </c>
      <c r="T22" s="0" t="n">
        <v>2</v>
      </c>
      <c r="U22" s="0" t="n">
        <v>2</v>
      </c>
      <c r="V22" s="0" t="n">
        <v>2</v>
      </c>
      <c r="W22" s="0" t="n">
        <v>2</v>
      </c>
      <c r="X22" s="0" t="n">
        <v>0</v>
      </c>
      <c r="Y22" s="0" t="n">
        <v>2</v>
      </c>
      <c r="Z22" s="0" t="n">
        <v>2</v>
      </c>
      <c r="AA22" s="0" t="n">
        <v>2</v>
      </c>
      <c r="AB22" s="0" t="n">
        <v>2</v>
      </c>
      <c r="AC22" s="0" t="n">
        <v>2</v>
      </c>
      <c r="AD22" s="0" t="n">
        <v>2</v>
      </c>
      <c r="AE22" s="0" t="n">
        <v>0</v>
      </c>
      <c r="AF22" s="0" t="n">
        <v>2</v>
      </c>
      <c r="AG22" s="0" t="n">
        <v>2</v>
      </c>
      <c r="AH22" s="0" t="n">
        <v>2</v>
      </c>
      <c r="AI22" s="0" t="n">
        <v>2</v>
      </c>
      <c r="AJ22" s="0" t="n">
        <v>2</v>
      </c>
      <c r="AK22" s="0" t="n">
        <v>2</v>
      </c>
      <c r="AL22" s="0" t="n">
        <v>2</v>
      </c>
      <c r="AM22" s="0" t="n">
        <v>2</v>
      </c>
    </row>
    <row r="23" customFormat="false" ht="15" hidden="false" customHeight="false" outlineLevel="0" collapsed="false">
      <c r="A23" s="17" t="n">
        <v>18</v>
      </c>
      <c r="B23" s="30" t="s">
        <v>25</v>
      </c>
      <c r="C23" s="17" t="s">
        <v>115</v>
      </c>
      <c r="D23" s="30" t="s">
        <v>116</v>
      </c>
      <c r="E23" s="31"/>
      <c r="F23" s="17" t="n">
        <f aca="false">INDEX(L23:AM23,MATCH(Scope&amp;"|"&amp;Typology,$L$5:$AM$5,0))</f>
        <v>2</v>
      </c>
      <c r="G23" s="32" t="n">
        <v>0</v>
      </c>
      <c r="H23" s="18" t="n">
        <f aca="false">IF(F23=0,0,G23/F23)</f>
        <v>0</v>
      </c>
      <c r="I23" s="33" t="s">
        <v>82</v>
      </c>
      <c r="J23" s="30"/>
      <c r="L23" s="0" t="n">
        <v>2</v>
      </c>
      <c r="M23" s="0" t="n">
        <v>2</v>
      </c>
      <c r="N23" s="0" t="n">
        <v>2</v>
      </c>
      <c r="O23" s="0" t="n">
        <v>2</v>
      </c>
      <c r="P23" s="0" t="n">
        <v>2</v>
      </c>
      <c r="Q23" s="0" t="n">
        <v>0</v>
      </c>
      <c r="R23" s="0" t="n">
        <v>2</v>
      </c>
      <c r="S23" s="0" t="n">
        <v>2</v>
      </c>
      <c r="T23" s="0" t="n">
        <v>2</v>
      </c>
      <c r="U23" s="0" t="n">
        <v>2</v>
      </c>
      <c r="V23" s="0" t="n">
        <v>3</v>
      </c>
      <c r="W23" s="0" t="n">
        <v>2</v>
      </c>
      <c r="X23" s="0" t="n">
        <v>0</v>
      </c>
      <c r="Y23" s="0" t="n">
        <v>3</v>
      </c>
      <c r="Z23" s="0" t="n">
        <v>2</v>
      </c>
      <c r="AA23" s="0" t="n">
        <v>2</v>
      </c>
      <c r="AB23" s="0" t="n">
        <v>2</v>
      </c>
      <c r="AC23" s="0" t="n">
        <v>2</v>
      </c>
      <c r="AD23" s="0" t="n">
        <v>2</v>
      </c>
      <c r="AE23" s="0" t="n">
        <v>0</v>
      </c>
      <c r="AF23" s="0" t="n">
        <v>2</v>
      </c>
      <c r="AG23" s="0" t="n">
        <v>2</v>
      </c>
      <c r="AH23" s="0" t="n">
        <v>2</v>
      </c>
      <c r="AI23" s="0" t="n">
        <v>2</v>
      </c>
      <c r="AJ23" s="0" t="n">
        <v>2</v>
      </c>
      <c r="AK23" s="0" t="n">
        <v>2</v>
      </c>
      <c r="AL23" s="0" t="n">
        <v>3</v>
      </c>
      <c r="AM23" s="0" t="n">
        <v>2</v>
      </c>
    </row>
    <row r="24" customFormat="false" ht="15" hidden="false" customHeight="false" outlineLevel="0" collapsed="false">
      <c r="A24" s="17" t="n">
        <v>19</v>
      </c>
      <c r="B24" s="30" t="s">
        <v>25</v>
      </c>
      <c r="C24" s="17" t="s">
        <v>117</v>
      </c>
      <c r="D24" s="30" t="s">
        <v>118</v>
      </c>
      <c r="E24" s="31"/>
      <c r="F24" s="17" t="n">
        <f aca="false">INDEX(L24:AM24,MATCH(Scope&amp;"|"&amp;Typology,$L$5:$AM$5,0))</f>
        <v>6</v>
      </c>
      <c r="G24" s="32" t="n">
        <v>0</v>
      </c>
      <c r="H24" s="18" t="n">
        <f aca="false">IF(F24=0,0,G24/F24)</f>
        <v>0</v>
      </c>
      <c r="I24" s="33" t="s">
        <v>82</v>
      </c>
      <c r="J24" s="30"/>
      <c r="L24" s="0" t="n">
        <v>0</v>
      </c>
      <c r="M24" s="0" t="n">
        <v>0</v>
      </c>
      <c r="N24" s="0" t="n">
        <v>0</v>
      </c>
      <c r="O24" s="0" t="n">
        <v>0</v>
      </c>
      <c r="P24" s="0" t="n">
        <v>0</v>
      </c>
      <c r="Q24" s="0" t="n">
        <v>0</v>
      </c>
      <c r="R24" s="0" t="n">
        <v>0</v>
      </c>
      <c r="S24" s="0" t="n">
        <v>6</v>
      </c>
      <c r="T24" s="0" t="n">
        <v>6</v>
      </c>
      <c r="U24" s="0" t="n">
        <v>6</v>
      </c>
      <c r="V24" s="0" t="n">
        <v>9</v>
      </c>
      <c r="W24" s="0" t="n">
        <v>6</v>
      </c>
      <c r="X24" s="0" t="n">
        <v>0</v>
      </c>
      <c r="Y24" s="0" t="n">
        <v>6</v>
      </c>
      <c r="Z24" s="0" t="n">
        <v>6</v>
      </c>
      <c r="AA24" s="0" t="n">
        <v>6</v>
      </c>
      <c r="AB24" s="0" t="n">
        <v>6</v>
      </c>
      <c r="AC24" s="0" t="n">
        <v>9</v>
      </c>
      <c r="AD24" s="0" t="n">
        <v>6</v>
      </c>
      <c r="AE24" s="0" t="n">
        <v>0</v>
      </c>
      <c r="AF24" s="0" t="n">
        <v>6</v>
      </c>
      <c r="AG24" s="0" t="n">
        <v>6</v>
      </c>
      <c r="AH24" s="0" t="n">
        <v>6</v>
      </c>
      <c r="AI24" s="0" t="n">
        <v>6</v>
      </c>
      <c r="AJ24" s="0" t="n">
        <v>9</v>
      </c>
      <c r="AK24" s="0" t="n">
        <v>6</v>
      </c>
      <c r="AL24" s="0" t="n">
        <v>9</v>
      </c>
      <c r="AM24" s="0" t="n">
        <v>6</v>
      </c>
    </row>
    <row r="25" customFormat="false" ht="15" hidden="false" customHeight="false" outlineLevel="0" collapsed="false">
      <c r="A25" s="17" t="n">
        <v>20</v>
      </c>
      <c r="B25" s="30" t="s">
        <v>25</v>
      </c>
      <c r="C25" s="17" t="s">
        <v>119</v>
      </c>
      <c r="D25" s="30" t="s">
        <v>120</v>
      </c>
      <c r="E25" s="31"/>
      <c r="F25" s="17" t="n">
        <f aca="false">INDEX(L25:AM25,MATCH(Scope&amp;"|"&amp;Typology,$L$5:$AM$5,0))</f>
        <v>1</v>
      </c>
      <c r="G25" s="32" t="n">
        <v>0</v>
      </c>
      <c r="H25" s="18" t="n">
        <f aca="false">IF(F25=0,0,G25/F25)</f>
        <v>0</v>
      </c>
      <c r="I25" s="33" t="s">
        <v>82</v>
      </c>
      <c r="J25" s="30"/>
      <c r="L25" s="0" t="n">
        <v>0</v>
      </c>
      <c r="M25" s="0" t="n">
        <v>0</v>
      </c>
      <c r="N25" s="0" t="n">
        <v>0</v>
      </c>
      <c r="O25" s="0" t="n">
        <v>0</v>
      </c>
      <c r="P25" s="0" t="n">
        <v>0</v>
      </c>
      <c r="Q25" s="0" t="n">
        <v>0</v>
      </c>
      <c r="R25" s="0" t="n">
        <v>0</v>
      </c>
      <c r="S25" s="0" t="n">
        <v>0</v>
      </c>
      <c r="T25" s="0" t="n">
        <v>0</v>
      </c>
      <c r="U25" s="0" t="n">
        <v>0</v>
      </c>
      <c r="V25" s="0" t="n">
        <v>0</v>
      </c>
      <c r="W25" s="0" t="n">
        <v>0</v>
      </c>
      <c r="X25" s="0" t="n">
        <v>0</v>
      </c>
      <c r="Y25" s="0" t="n">
        <v>0</v>
      </c>
      <c r="Z25" s="0" t="n">
        <v>2</v>
      </c>
      <c r="AA25" s="0" t="n">
        <v>2</v>
      </c>
      <c r="AB25" s="0" t="n">
        <v>1</v>
      </c>
      <c r="AC25" s="0" t="n">
        <v>2</v>
      </c>
      <c r="AD25" s="0" t="n">
        <v>1</v>
      </c>
      <c r="AE25" s="0" t="n">
        <v>0</v>
      </c>
      <c r="AF25" s="0" t="n">
        <v>2</v>
      </c>
      <c r="AG25" s="0" t="n">
        <v>1</v>
      </c>
      <c r="AH25" s="0" t="n">
        <v>1</v>
      </c>
      <c r="AI25" s="0" t="n">
        <v>1</v>
      </c>
      <c r="AJ25" s="0" t="n">
        <v>1</v>
      </c>
      <c r="AK25" s="0" t="n">
        <v>1</v>
      </c>
      <c r="AL25" s="0" t="n">
        <v>1</v>
      </c>
      <c r="AM25" s="0" t="n">
        <v>1</v>
      </c>
    </row>
    <row r="26" customFormat="false" ht="23.85" hidden="false" customHeight="false" outlineLevel="0" collapsed="false">
      <c r="A26" s="17" t="n">
        <v>21</v>
      </c>
      <c r="B26" s="30" t="s">
        <v>25</v>
      </c>
      <c r="C26" s="17" t="s">
        <v>121</v>
      </c>
      <c r="D26" s="30" t="s">
        <v>122</v>
      </c>
      <c r="E26" s="31"/>
      <c r="F26" s="17" t="n">
        <f aca="false">INDEX(L26:AM26,MATCH(Scope&amp;"|"&amp;Typology,$L$5:$AM$5,0))</f>
        <v>1</v>
      </c>
      <c r="G26" s="32" t="n">
        <v>0</v>
      </c>
      <c r="H26" s="18" t="n">
        <f aca="false">IF(F26=0,0,G26/F26)</f>
        <v>0</v>
      </c>
      <c r="I26" s="33" t="s">
        <v>82</v>
      </c>
      <c r="J26" s="30"/>
      <c r="L26" s="0" t="n">
        <v>0</v>
      </c>
      <c r="M26" s="0" t="n">
        <v>0</v>
      </c>
      <c r="N26" s="0" t="n">
        <v>0</v>
      </c>
      <c r="O26" s="0" t="n">
        <v>0</v>
      </c>
      <c r="P26" s="0" t="n">
        <v>0</v>
      </c>
      <c r="Q26" s="0" t="n">
        <v>0</v>
      </c>
      <c r="R26" s="0" t="n">
        <v>0</v>
      </c>
      <c r="S26" s="0" t="n">
        <v>1</v>
      </c>
      <c r="T26" s="0" t="n">
        <v>1</v>
      </c>
      <c r="U26" s="0" t="n">
        <v>1</v>
      </c>
      <c r="V26" s="0" t="n">
        <v>0</v>
      </c>
      <c r="W26" s="0" t="n">
        <v>1</v>
      </c>
      <c r="X26" s="0" t="n">
        <v>0</v>
      </c>
      <c r="Y26" s="0" t="n">
        <v>1</v>
      </c>
      <c r="Z26" s="0" t="n">
        <v>1</v>
      </c>
      <c r="AA26" s="0" t="n">
        <v>1</v>
      </c>
      <c r="AB26" s="0" t="n">
        <v>1</v>
      </c>
      <c r="AC26" s="0" t="n">
        <v>0</v>
      </c>
      <c r="AD26" s="0" t="n">
        <v>1</v>
      </c>
      <c r="AE26" s="0" t="n">
        <v>0</v>
      </c>
      <c r="AF26" s="0" t="n">
        <v>1</v>
      </c>
      <c r="AG26" s="0" t="n">
        <v>1</v>
      </c>
      <c r="AH26" s="0" t="n">
        <v>1</v>
      </c>
      <c r="AI26" s="0" t="n">
        <v>1</v>
      </c>
      <c r="AJ26" s="0" t="n">
        <v>0</v>
      </c>
      <c r="AK26" s="0" t="n">
        <v>1</v>
      </c>
      <c r="AL26" s="0" t="n">
        <v>0</v>
      </c>
      <c r="AM26" s="0" t="n">
        <v>1</v>
      </c>
    </row>
    <row r="27" customFormat="false" ht="15" hidden="false" customHeight="false" outlineLevel="0" collapsed="false">
      <c r="A27" s="17" t="n">
        <v>22</v>
      </c>
      <c r="B27" s="30" t="s">
        <v>25</v>
      </c>
      <c r="C27" s="17" t="s">
        <v>123</v>
      </c>
      <c r="D27" s="30" t="s">
        <v>124</v>
      </c>
      <c r="E27" s="31"/>
      <c r="F27" s="17" t="n">
        <f aca="false">INDEX(L27:AM27,MATCH(Scope&amp;"|"&amp;Typology,$L$5:$AM$5,0))</f>
        <v>1</v>
      </c>
      <c r="G27" s="32" t="n">
        <v>0</v>
      </c>
      <c r="H27" s="18" t="n">
        <f aca="false">IF(F27=0,0,G27/F27)</f>
        <v>0</v>
      </c>
      <c r="I27" s="33" t="s">
        <v>82</v>
      </c>
      <c r="J27" s="30"/>
      <c r="L27" s="0" t="n">
        <v>0</v>
      </c>
      <c r="M27" s="0" t="n">
        <v>0</v>
      </c>
      <c r="N27" s="0" t="n">
        <v>0</v>
      </c>
      <c r="O27" s="0" t="n">
        <v>0</v>
      </c>
      <c r="P27" s="0" t="n">
        <v>0</v>
      </c>
      <c r="Q27" s="0" t="n">
        <v>0</v>
      </c>
      <c r="R27" s="0" t="n">
        <v>0</v>
      </c>
      <c r="S27" s="0" t="n">
        <v>1</v>
      </c>
      <c r="T27" s="0" t="n">
        <v>1</v>
      </c>
      <c r="U27" s="0" t="n">
        <v>1</v>
      </c>
      <c r="V27" s="0" t="n">
        <v>1</v>
      </c>
      <c r="W27" s="0" t="n">
        <v>1</v>
      </c>
      <c r="X27" s="0" t="n">
        <v>0</v>
      </c>
      <c r="Y27" s="0" t="n">
        <v>1</v>
      </c>
      <c r="Z27" s="0" t="n">
        <v>1</v>
      </c>
      <c r="AA27" s="0" t="n">
        <v>1</v>
      </c>
      <c r="AB27" s="0" t="n">
        <v>1</v>
      </c>
      <c r="AC27" s="0" t="n">
        <v>1</v>
      </c>
      <c r="AD27" s="0" t="n">
        <v>1</v>
      </c>
      <c r="AE27" s="0" t="n">
        <v>0</v>
      </c>
      <c r="AF27" s="0" t="n">
        <v>1</v>
      </c>
      <c r="AG27" s="0" t="n">
        <v>1</v>
      </c>
      <c r="AH27" s="0" t="n">
        <v>1</v>
      </c>
      <c r="AI27" s="0" t="n">
        <v>1</v>
      </c>
      <c r="AJ27" s="0" t="n">
        <v>1</v>
      </c>
      <c r="AK27" s="0" t="n">
        <v>1</v>
      </c>
      <c r="AL27" s="0" t="n">
        <v>1</v>
      </c>
      <c r="AM27" s="0" t="n">
        <v>1</v>
      </c>
    </row>
    <row r="28" customFormat="false" ht="15" hidden="false" customHeight="false" outlineLevel="0" collapsed="false">
      <c r="A28" s="17" t="n">
        <v>23</v>
      </c>
      <c r="B28" s="30" t="s">
        <v>26</v>
      </c>
      <c r="C28" s="17" t="s">
        <v>125</v>
      </c>
      <c r="D28" s="30" t="s">
        <v>126</v>
      </c>
      <c r="E28" s="31" t="s">
        <v>81</v>
      </c>
      <c r="F28" s="17" t="n">
        <f aca="false">INDEX(L28:AM28,MATCH(Scope&amp;"|"&amp;Typology,$L$5:$AM$5,0))</f>
        <v>10</v>
      </c>
      <c r="G28" s="32" t="n">
        <v>0</v>
      </c>
      <c r="H28" s="18" t="n">
        <f aca="false">IF(F28=0,0,G28/F28)</f>
        <v>0</v>
      </c>
      <c r="I28" s="33" t="s">
        <v>82</v>
      </c>
      <c r="J28" s="30"/>
      <c r="L28" s="0" t="n">
        <v>0</v>
      </c>
      <c r="M28" s="0" t="n">
        <v>0</v>
      </c>
      <c r="N28" s="0" t="n">
        <v>0</v>
      </c>
      <c r="O28" s="0" t="n">
        <v>0</v>
      </c>
      <c r="P28" s="0" t="n">
        <v>0</v>
      </c>
      <c r="Q28" s="0" t="n">
        <v>0</v>
      </c>
      <c r="R28" s="0" t="n">
        <v>0</v>
      </c>
      <c r="S28" s="0" t="n">
        <v>10</v>
      </c>
      <c r="T28" s="0" t="n">
        <v>10</v>
      </c>
      <c r="U28" s="0" t="n">
        <v>10</v>
      </c>
      <c r="V28" s="0" t="n">
        <v>10</v>
      </c>
      <c r="W28" s="0" t="n">
        <v>10</v>
      </c>
      <c r="X28" s="0" t="n">
        <v>0</v>
      </c>
      <c r="Y28" s="0" t="n">
        <v>10</v>
      </c>
      <c r="Z28" s="0" t="n">
        <v>10</v>
      </c>
      <c r="AA28" s="0" t="n">
        <v>10</v>
      </c>
      <c r="AB28" s="0" t="n">
        <v>10</v>
      </c>
      <c r="AC28" s="0" t="n">
        <v>10</v>
      </c>
      <c r="AD28" s="0" t="n">
        <v>10</v>
      </c>
      <c r="AE28" s="0" t="n">
        <v>0</v>
      </c>
      <c r="AF28" s="0" t="n">
        <v>10</v>
      </c>
      <c r="AG28" s="0" t="n">
        <v>10</v>
      </c>
      <c r="AH28" s="0" t="n">
        <v>10</v>
      </c>
      <c r="AI28" s="0" t="n">
        <v>10</v>
      </c>
      <c r="AJ28" s="0" t="n">
        <v>10</v>
      </c>
      <c r="AK28" s="0" t="n">
        <v>10</v>
      </c>
      <c r="AL28" s="0" t="n">
        <v>10</v>
      </c>
      <c r="AM28" s="0" t="n">
        <v>10</v>
      </c>
    </row>
    <row r="29" customFormat="false" ht="15" hidden="false" customHeight="false" outlineLevel="0" collapsed="false">
      <c r="A29" s="17" t="n">
        <v>24</v>
      </c>
      <c r="B29" s="30" t="s">
        <v>26</v>
      </c>
      <c r="C29" s="17" t="s">
        <v>127</v>
      </c>
      <c r="D29" s="30" t="s">
        <v>128</v>
      </c>
      <c r="E29" s="31" t="s">
        <v>81</v>
      </c>
      <c r="F29" s="17" t="n">
        <f aca="false">INDEX(L29:AM29,MATCH(Scope&amp;"|"&amp;Typology,$L$5:$AM$5,0))</f>
        <v>10</v>
      </c>
      <c r="G29" s="32" t="n">
        <v>0</v>
      </c>
      <c r="H29" s="18" t="n">
        <f aca="false">IF(F29=0,0,G29/F29)</f>
        <v>0</v>
      </c>
      <c r="I29" s="33" t="s">
        <v>82</v>
      </c>
      <c r="J29" s="30"/>
      <c r="L29" s="0" t="n">
        <v>0</v>
      </c>
      <c r="M29" s="0" t="n">
        <v>0</v>
      </c>
      <c r="N29" s="0" t="n">
        <v>0</v>
      </c>
      <c r="O29" s="0" t="n">
        <v>0</v>
      </c>
      <c r="P29" s="0" t="n">
        <v>0</v>
      </c>
      <c r="Q29" s="0" t="n">
        <v>0</v>
      </c>
      <c r="R29" s="0" t="n">
        <v>0</v>
      </c>
      <c r="S29" s="0" t="n">
        <v>10</v>
      </c>
      <c r="T29" s="0" t="n">
        <v>10</v>
      </c>
      <c r="U29" s="0" t="n">
        <v>10</v>
      </c>
      <c r="V29" s="0" t="n">
        <v>10</v>
      </c>
      <c r="W29" s="0" t="n">
        <v>10</v>
      </c>
      <c r="X29" s="0" t="n">
        <v>0</v>
      </c>
      <c r="Y29" s="0" t="n">
        <v>10</v>
      </c>
      <c r="Z29" s="0" t="n">
        <v>0</v>
      </c>
      <c r="AA29" s="0" t="n">
        <v>0</v>
      </c>
      <c r="AB29" s="0" t="n">
        <v>0</v>
      </c>
      <c r="AC29" s="0" t="n">
        <v>0</v>
      </c>
      <c r="AD29" s="0" t="n">
        <v>0</v>
      </c>
      <c r="AE29" s="0" t="n">
        <v>0</v>
      </c>
      <c r="AF29" s="0" t="n">
        <v>0</v>
      </c>
      <c r="AG29" s="0" t="n">
        <v>10</v>
      </c>
      <c r="AH29" s="0" t="n">
        <v>10</v>
      </c>
      <c r="AI29" s="0" t="n">
        <v>10</v>
      </c>
      <c r="AJ29" s="0" t="n">
        <v>10</v>
      </c>
      <c r="AK29" s="0" t="n">
        <v>10</v>
      </c>
      <c r="AL29" s="0" t="n">
        <v>10</v>
      </c>
      <c r="AM29" s="0" t="n">
        <v>10</v>
      </c>
    </row>
    <row r="30" customFormat="false" ht="15" hidden="false" customHeight="false" outlineLevel="0" collapsed="false">
      <c r="A30" s="17" t="n">
        <v>25</v>
      </c>
      <c r="B30" s="30" t="s">
        <v>26</v>
      </c>
      <c r="C30" s="17" t="s">
        <v>129</v>
      </c>
      <c r="D30" s="30" t="s">
        <v>130</v>
      </c>
      <c r="E30" s="31" t="s">
        <v>81</v>
      </c>
      <c r="F30" s="17" t="n">
        <f aca="false">INDEX(L30:AM30,MATCH(Scope&amp;"|"&amp;Typology,$L$5:$AM$5,0))</f>
        <v>2</v>
      </c>
      <c r="G30" s="32" t="n">
        <v>0</v>
      </c>
      <c r="H30" s="18" t="n">
        <f aca="false">IF(F30=0,0,G30/F30)</f>
        <v>0</v>
      </c>
      <c r="I30" s="33" t="s">
        <v>82</v>
      </c>
      <c r="J30" s="30"/>
      <c r="L30" s="0" t="n">
        <v>0</v>
      </c>
      <c r="M30" s="0" t="n">
        <v>0</v>
      </c>
      <c r="N30" s="0" t="n">
        <v>0</v>
      </c>
      <c r="O30" s="0" t="n">
        <v>0</v>
      </c>
      <c r="P30" s="0" t="n">
        <v>0</v>
      </c>
      <c r="Q30" s="0" t="n">
        <v>0</v>
      </c>
      <c r="R30" s="0" t="n">
        <v>0</v>
      </c>
      <c r="S30" s="0" t="n">
        <v>2</v>
      </c>
      <c r="T30" s="0" t="n">
        <v>2</v>
      </c>
      <c r="U30" s="0" t="n">
        <v>2</v>
      </c>
      <c r="V30" s="0" t="n">
        <v>2</v>
      </c>
      <c r="W30" s="0" t="n">
        <v>2</v>
      </c>
      <c r="X30" s="0" t="n">
        <v>0</v>
      </c>
      <c r="Y30" s="0" t="n">
        <v>2</v>
      </c>
      <c r="Z30" s="0" t="n">
        <v>2</v>
      </c>
      <c r="AA30" s="0" t="n">
        <v>2</v>
      </c>
      <c r="AB30" s="0" t="n">
        <v>2</v>
      </c>
      <c r="AC30" s="0" t="n">
        <v>2</v>
      </c>
      <c r="AD30" s="0" t="n">
        <v>2</v>
      </c>
      <c r="AE30" s="0" t="n">
        <v>0</v>
      </c>
      <c r="AF30" s="0" t="n">
        <v>2</v>
      </c>
      <c r="AG30" s="0" t="n">
        <v>2</v>
      </c>
      <c r="AH30" s="0" t="n">
        <v>2</v>
      </c>
      <c r="AI30" s="0" t="n">
        <v>2</v>
      </c>
      <c r="AJ30" s="0" t="n">
        <v>2</v>
      </c>
      <c r="AK30" s="0" t="n">
        <v>2</v>
      </c>
      <c r="AL30" s="0" t="n">
        <v>2</v>
      </c>
      <c r="AM30" s="0" t="n">
        <v>2</v>
      </c>
    </row>
    <row r="31" customFormat="false" ht="15" hidden="false" customHeight="false" outlineLevel="0" collapsed="false">
      <c r="A31" s="17" t="n">
        <v>26</v>
      </c>
      <c r="B31" s="30" t="s">
        <v>26</v>
      </c>
      <c r="C31" s="17" t="s">
        <v>131</v>
      </c>
      <c r="D31" s="30" t="s">
        <v>132</v>
      </c>
      <c r="E31" s="31"/>
      <c r="F31" s="17" t="n">
        <f aca="false">INDEX(L31:AM31,MATCH(Scope&amp;"|"&amp;Typology,$L$5:$AM$5,0))</f>
        <v>3</v>
      </c>
      <c r="G31" s="32" t="n">
        <v>0</v>
      </c>
      <c r="H31" s="18" t="n">
        <f aca="false">IF(F31=0,0,G31/F31)</f>
        <v>0</v>
      </c>
      <c r="I31" s="33" t="s">
        <v>82</v>
      </c>
      <c r="J31" s="30"/>
      <c r="L31" s="0" t="n">
        <v>0</v>
      </c>
      <c r="M31" s="0" t="n">
        <v>0</v>
      </c>
      <c r="N31" s="0" t="n">
        <v>0</v>
      </c>
      <c r="O31" s="0" t="n">
        <v>0</v>
      </c>
      <c r="P31" s="0" t="n">
        <v>0</v>
      </c>
      <c r="Q31" s="0" t="n">
        <v>0</v>
      </c>
      <c r="R31" s="0" t="n">
        <v>0</v>
      </c>
      <c r="S31" s="0" t="n">
        <v>3</v>
      </c>
      <c r="T31" s="0" t="n">
        <v>3</v>
      </c>
      <c r="U31" s="0" t="n">
        <v>3</v>
      </c>
      <c r="V31" s="0" t="n">
        <v>4</v>
      </c>
      <c r="W31" s="0" t="n">
        <v>3</v>
      </c>
      <c r="X31" s="0" t="n">
        <v>0</v>
      </c>
      <c r="Y31" s="0" t="n">
        <v>3</v>
      </c>
      <c r="Z31" s="0" t="n">
        <v>3</v>
      </c>
      <c r="AA31" s="0" t="n">
        <v>3</v>
      </c>
      <c r="AB31" s="0" t="n">
        <v>3</v>
      </c>
      <c r="AC31" s="0" t="n">
        <v>4</v>
      </c>
      <c r="AD31" s="0" t="n">
        <v>3</v>
      </c>
      <c r="AE31" s="0" t="n">
        <v>0</v>
      </c>
      <c r="AF31" s="0" t="n">
        <v>3</v>
      </c>
      <c r="AG31" s="0" t="n">
        <v>3</v>
      </c>
      <c r="AH31" s="0" t="n">
        <v>3</v>
      </c>
      <c r="AI31" s="0" t="n">
        <v>3</v>
      </c>
      <c r="AJ31" s="0" t="n">
        <v>4</v>
      </c>
      <c r="AK31" s="0" t="n">
        <v>3</v>
      </c>
      <c r="AL31" s="0" t="n">
        <v>4</v>
      </c>
      <c r="AM31" s="0" t="n">
        <v>3</v>
      </c>
    </row>
    <row r="32" customFormat="false" ht="15" hidden="false" customHeight="false" outlineLevel="0" collapsed="false">
      <c r="A32" s="17" t="n">
        <v>27</v>
      </c>
      <c r="B32" s="30" t="s">
        <v>27</v>
      </c>
      <c r="C32" s="17" t="s">
        <v>133</v>
      </c>
      <c r="D32" s="30" t="s">
        <v>134</v>
      </c>
      <c r="E32" s="31" t="s">
        <v>81</v>
      </c>
      <c r="F32" s="17" t="n">
        <f aca="false">INDEX(L32:AM32,MATCH(Scope&amp;"|"&amp;Typology,$L$5:$AM$5,0))</f>
        <v>1</v>
      </c>
      <c r="G32" s="32" t="n">
        <v>0</v>
      </c>
      <c r="H32" s="18" t="n">
        <f aca="false">IF(F32=0,0,G32/F32)</f>
        <v>0</v>
      </c>
      <c r="I32" s="33" t="s">
        <v>82</v>
      </c>
      <c r="J32" s="30"/>
      <c r="L32" s="0" t="n">
        <v>1</v>
      </c>
      <c r="M32" s="0" t="n">
        <v>1</v>
      </c>
      <c r="N32" s="0" t="n">
        <v>1</v>
      </c>
      <c r="O32" s="0" t="n">
        <v>1</v>
      </c>
      <c r="P32" s="0" t="n">
        <v>1</v>
      </c>
      <c r="Q32" s="0" t="n">
        <v>0</v>
      </c>
      <c r="R32" s="0" t="n">
        <v>1</v>
      </c>
      <c r="S32" s="0" t="n">
        <v>1</v>
      </c>
      <c r="T32" s="0" t="n">
        <v>1</v>
      </c>
      <c r="U32" s="0" t="n">
        <v>1</v>
      </c>
      <c r="V32" s="0" t="n">
        <v>1</v>
      </c>
      <c r="W32" s="0" t="n">
        <v>1</v>
      </c>
      <c r="X32" s="0" t="n">
        <v>0</v>
      </c>
      <c r="Y32" s="0" t="n">
        <v>1</v>
      </c>
      <c r="Z32" s="0" t="n">
        <v>0</v>
      </c>
      <c r="AA32" s="0" t="n">
        <v>0</v>
      </c>
      <c r="AB32" s="0" t="n">
        <v>0</v>
      </c>
      <c r="AC32" s="0" t="n">
        <v>0</v>
      </c>
      <c r="AD32" s="0" t="n">
        <v>0</v>
      </c>
      <c r="AE32" s="0" t="n">
        <v>0</v>
      </c>
      <c r="AF32" s="0" t="n">
        <v>0</v>
      </c>
      <c r="AG32" s="0" t="n">
        <v>1</v>
      </c>
      <c r="AH32" s="0" t="n">
        <v>1</v>
      </c>
      <c r="AI32" s="0" t="n">
        <v>1</v>
      </c>
      <c r="AJ32" s="0" t="n">
        <v>1</v>
      </c>
      <c r="AK32" s="0" t="n">
        <v>1</v>
      </c>
      <c r="AL32" s="0" t="n">
        <v>1</v>
      </c>
      <c r="AM32" s="0" t="n">
        <v>1</v>
      </c>
    </row>
    <row r="33" customFormat="false" ht="15" hidden="false" customHeight="false" outlineLevel="0" collapsed="false">
      <c r="A33" s="17" t="n">
        <v>28</v>
      </c>
      <c r="B33" s="30" t="s">
        <v>27</v>
      </c>
      <c r="C33" s="17" t="s">
        <v>135</v>
      </c>
      <c r="D33" s="30" t="s">
        <v>136</v>
      </c>
      <c r="E33" s="31" t="s">
        <v>81</v>
      </c>
      <c r="F33" s="17" t="n">
        <f aca="false">INDEX(L33:AM33,MATCH(Scope&amp;"|"&amp;Typology,$L$5:$AM$5,0))</f>
        <v>3</v>
      </c>
      <c r="G33" s="32" t="n">
        <v>0</v>
      </c>
      <c r="H33" s="18" t="n">
        <f aca="false">IF(F33=0,0,G33/F33)</f>
        <v>0</v>
      </c>
      <c r="I33" s="33" t="s">
        <v>82</v>
      </c>
      <c r="J33" s="30"/>
      <c r="L33" s="0" t="n">
        <v>0</v>
      </c>
      <c r="M33" s="0" t="n">
        <v>0</v>
      </c>
      <c r="N33" s="0" t="n">
        <v>0</v>
      </c>
      <c r="O33" s="0" t="n">
        <v>0</v>
      </c>
      <c r="P33" s="0" t="n">
        <v>0</v>
      </c>
      <c r="Q33" s="0" t="n">
        <v>0</v>
      </c>
      <c r="R33" s="0" t="n">
        <v>0</v>
      </c>
      <c r="S33" s="0" t="n">
        <v>3</v>
      </c>
      <c r="T33" s="0" t="n">
        <v>3</v>
      </c>
      <c r="U33" s="0" t="n">
        <v>3</v>
      </c>
      <c r="V33" s="0" t="n">
        <v>3</v>
      </c>
      <c r="W33" s="0" t="n">
        <v>3</v>
      </c>
      <c r="X33" s="0" t="n">
        <v>0</v>
      </c>
      <c r="Y33" s="0" t="n">
        <v>3</v>
      </c>
      <c r="Z33" s="0" t="n">
        <v>3</v>
      </c>
      <c r="AA33" s="0" t="n">
        <v>3</v>
      </c>
      <c r="AB33" s="0" t="n">
        <v>3</v>
      </c>
      <c r="AC33" s="0" t="n">
        <v>3</v>
      </c>
      <c r="AD33" s="0" t="n">
        <v>3</v>
      </c>
      <c r="AE33" s="0" t="n">
        <v>0</v>
      </c>
      <c r="AF33" s="0" t="n">
        <v>3</v>
      </c>
      <c r="AG33" s="0" t="n">
        <v>3</v>
      </c>
      <c r="AH33" s="0" t="n">
        <v>3</v>
      </c>
      <c r="AI33" s="0" t="n">
        <v>3</v>
      </c>
      <c r="AJ33" s="0" t="n">
        <v>3</v>
      </c>
      <c r="AK33" s="0" t="n">
        <v>3</v>
      </c>
      <c r="AL33" s="0" t="n">
        <v>4</v>
      </c>
      <c r="AM33" s="0" t="n">
        <v>3</v>
      </c>
    </row>
    <row r="34" customFormat="false" ht="15" hidden="false" customHeight="false" outlineLevel="0" collapsed="false">
      <c r="A34" s="17" t="n">
        <v>29</v>
      </c>
      <c r="B34" s="30" t="s">
        <v>27</v>
      </c>
      <c r="C34" s="17" t="s">
        <v>137</v>
      </c>
      <c r="D34" s="30" t="s">
        <v>138</v>
      </c>
      <c r="E34" s="31" t="s">
        <v>81</v>
      </c>
      <c r="F34" s="17" t="n">
        <f aca="false">INDEX(L34:AM34,MATCH(Scope&amp;"|"&amp;Typology,$L$5:$AM$5,0))</f>
        <v>1</v>
      </c>
      <c r="G34" s="32" t="n">
        <v>0</v>
      </c>
      <c r="H34" s="18" t="n">
        <f aca="false">IF(F34=0,0,G34/F34)</f>
        <v>0</v>
      </c>
      <c r="I34" s="33" t="s">
        <v>82</v>
      </c>
      <c r="J34" s="30"/>
      <c r="L34" s="0" t="n">
        <v>1</v>
      </c>
      <c r="M34" s="0" t="n">
        <v>1</v>
      </c>
      <c r="N34" s="0" t="n">
        <v>1</v>
      </c>
      <c r="O34" s="0" t="n">
        <v>1</v>
      </c>
      <c r="P34" s="0" t="n">
        <v>1</v>
      </c>
      <c r="Q34" s="0" t="n">
        <v>0</v>
      </c>
      <c r="R34" s="0" t="n">
        <v>1</v>
      </c>
      <c r="S34" s="0" t="n">
        <v>1</v>
      </c>
      <c r="T34" s="0" t="n">
        <v>1</v>
      </c>
      <c r="U34" s="0" t="n">
        <v>1</v>
      </c>
      <c r="V34" s="0" t="n">
        <v>1</v>
      </c>
      <c r="W34" s="0" t="n">
        <v>1</v>
      </c>
      <c r="X34" s="0" t="n">
        <v>0</v>
      </c>
      <c r="Y34" s="0" t="n">
        <v>1</v>
      </c>
      <c r="Z34" s="0" t="n">
        <v>1</v>
      </c>
      <c r="AA34" s="0" t="n">
        <v>1</v>
      </c>
      <c r="AB34" s="0" t="n">
        <v>1</v>
      </c>
      <c r="AC34" s="0" t="n">
        <v>1</v>
      </c>
      <c r="AD34" s="0" t="n">
        <v>1</v>
      </c>
      <c r="AE34" s="0" t="n">
        <v>0</v>
      </c>
      <c r="AF34" s="0" t="n">
        <v>1</v>
      </c>
      <c r="AG34" s="0" t="n">
        <v>1</v>
      </c>
      <c r="AH34" s="0" t="n">
        <v>1</v>
      </c>
      <c r="AI34" s="0" t="n">
        <v>1</v>
      </c>
      <c r="AJ34" s="0" t="n">
        <v>1</v>
      </c>
      <c r="AK34" s="0" t="n">
        <v>1</v>
      </c>
      <c r="AL34" s="0" t="n">
        <v>1</v>
      </c>
      <c r="AM34" s="0" t="n">
        <v>1</v>
      </c>
    </row>
    <row r="35" customFormat="false" ht="15" hidden="false" customHeight="false" outlineLevel="0" collapsed="false">
      <c r="A35" s="17" t="n">
        <v>30</v>
      </c>
      <c r="B35" s="30" t="s">
        <v>27</v>
      </c>
      <c r="C35" s="17" t="s">
        <v>139</v>
      </c>
      <c r="D35" s="30" t="s">
        <v>140</v>
      </c>
      <c r="E35" s="31" t="s">
        <v>81</v>
      </c>
      <c r="F35" s="17" t="n">
        <f aca="false">INDEX(L35:AM35,MATCH(Scope&amp;"|"&amp;Typology,$L$5:$AM$5,0))</f>
        <v>2</v>
      </c>
      <c r="G35" s="32" t="n">
        <v>0</v>
      </c>
      <c r="H35" s="18" t="n">
        <f aca="false">IF(F35=0,0,G35/F35)</f>
        <v>0</v>
      </c>
      <c r="I35" s="33" t="s">
        <v>82</v>
      </c>
      <c r="J35" s="30"/>
      <c r="L35" s="0" t="n">
        <v>0</v>
      </c>
      <c r="M35" s="0" t="n">
        <v>0</v>
      </c>
      <c r="N35" s="0" t="n">
        <v>0</v>
      </c>
      <c r="O35" s="0" t="n">
        <v>0</v>
      </c>
      <c r="P35" s="0" t="n">
        <v>0</v>
      </c>
      <c r="Q35" s="0" t="n">
        <v>0</v>
      </c>
      <c r="R35" s="0" t="n">
        <v>0</v>
      </c>
      <c r="S35" s="0" t="n">
        <v>2</v>
      </c>
      <c r="T35" s="0" t="n">
        <v>2</v>
      </c>
      <c r="U35" s="0" t="n">
        <v>2</v>
      </c>
      <c r="V35" s="0" t="n">
        <v>3</v>
      </c>
      <c r="W35" s="0" t="n">
        <v>2</v>
      </c>
      <c r="X35" s="0" t="n">
        <v>0</v>
      </c>
      <c r="Y35" s="0" t="n">
        <v>2</v>
      </c>
      <c r="Z35" s="0" t="n">
        <v>2</v>
      </c>
      <c r="AA35" s="0" t="n">
        <v>2</v>
      </c>
      <c r="AB35" s="0" t="n">
        <v>2</v>
      </c>
      <c r="AC35" s="0" t="n">
        <v>3</v>
      </c>
      <c r="AD35" s="0" t="n">
        <v>2</v>
      </c>
      <c r="AE35" s="0" t="n">
        <v>0</v>
      </c>
      <c r="AF35" s="0" t="n">
        <v>3</v>
      </c>
      <c r="AG35" s="0" t="n">
        <v>2</v>
      </c>
      <c r="AH35" s="0" t="n">
        <v>2</v>
      </c>
      <c r="AI35" s="0" t="n">
        <v>2</v>
      </c>
      <c r="AJ35" s="0" t="n">
        <v>3</v>
      </c>
      <c r="AK35" s="0" t="n">
        <v>2</v>
      </c>
      <c r="AL35" s="0" t="n">
        <v>3</v>
      </c>
      <c r="AM35" s="0" t="n">
        <v>2</v>
      </c>
    </row>
    <row r="36" customFormat="false" ht="15" hidden="false" customHeight="false" outlineLevel="0" collapsed="false">
      <c r="A36" s="17" t="n">
        <v>31</v>
      </c>
      <c r="B36" s="30" t="s">
        <v>27</v>
      </c>
      <c r="C36" s="17" t="s">
        <v>141</v>
      </c>
      <c r="D36" s="30" t="s">
        <v>142</v>
      </c>
      <c r="E36" s="31" t="s">
        <v>81</v>
      </c>
      <c r="F36" s="17" t="n">
        <f aca="false">INDEX(L36:AM36,MATCH(Scope&amp;"|"&amp;Typology,$L$5:$AM$5,0))</f>
        <v>1</v>
      </c>
      <c r="G36" s="32" t="n">
        <v>0</v>
      </c>
      <c r="H36" s="18" t="n">
        <f aca="false">IF(F36=0,0,G36/F36)</f>
        <v>0</v>
      </c>
      <c r="I36" s="33" t="s">
        <v>82</v>
      </c>
      <c r="J36" s="30"/>
      <c r="L36" s="0" t="n">
        <v>0</v>
      </c>
      <c r="M36" s="0" t="n">
        <v>0</v>
      </c>
      <c r="N36" s="0" t="n">
        <v>0</v>
      </c>
      <c r="O36" s="0" t="n">
        <v>0</v>
      </c>
      <c r="P36" s="0" t="n">
        <v>0</v>
      </c>
      <c r="Q36" s="0" t="n">
        <v>0</v>
      </c>
      <c r="R36" s="0" t="n">
        <v>0</v>
      </c>
      <c r="S36" s="0" t="n">
        <v>1</v>
      </c>
      <c r="T36" s="0" t="n">
        <v>1</v>
      </c>
      <c r="U36" s="0" t="n">
        <v>1</v>
      </c>
      <c r="V36" s="0" t="n">
        <v>1</v>
      </c>
      <c r="W36" s="0" t="n">
        <v>1</v>
      </c>
      <c r="X36" s="0" t="n">
        <v>0</v>
      </c>
      <c r="Y36" s="0" t="n">
        <v>1</v>
      </c>
      <c r="Z36" s="0" t="n">
        <v>1</v>
      </c>
      <c r="AA36" s="0" t="n">
        <v>1</v>
      </c>
      <c r="AB36" s="0" t="n">
        <v>1</v>
      </c>
      <c r="AC36" s="0" t="n">
        <v>1</v>
      </c>
      <c r="AD36" s="0" t="n">
        <v>1</v>
      </c>
      <c r="AE36" s="0" t="n">
        <v>0</v>
      </c>
      <c r="AF36" s="0" t="n">
        <v>1</v>
      </c>
      <c r="AG36" s="0" t="n">
        <v>1</v>
      </c>
      <c r="AH36" s="0" t="n">
        <v>1</v>
      </c>
      <c r="AI36" s="0" t="n">
        <v>1</v>
      </c>
      <c r="AJ36" s="0" t="n">
        <v>1</v>
      </c>
      <c r="AK36" s="0" t="n">
        <v>1</v>
      </c>
      <c r="AL36" s="0" t="n">
        <v>1</v>
      </c>
      <c r="AM36" s="0" t="n">
        <v>1</v>
      </c>
    </row>
    <row r="37" customFormat="false" ht="15" hidden="false" customHeight="false" outlineLevel="0" collapsed="false">
      <c r="A37" s="17" t="n">
        <v>32</v>
      </c>
      <c r="B37" s="30" t="s">
        <v>27</v>
      </c>
      <c r="C37" s="17" t="s">
        <v>143</v>
      </c>
      <c r="D37" s="30" t="s">
        <v>144</v>
      </c>
      <c r="E37" s="31"/>
      <c r="F37" s="17" t="n">
        <f aca="false">INDEX(L37:AM37,MATCH(Scope&amp;"|"&amp;Typology,$L$5:$AM$5,0))</f>
        <v>1</v>
      </c>
      <c r="G37" s="32" t="n">
        <v>0</v>
      </c>
      <c r="H37" s="18" t="n">
        <f aca="false">IF(F37=0,0,G37/F37)</f>
        <v>0</v>
      </c>
      <c r="I37" s="33" t="s">
        <v>82</v>
      </c>
      <c r="J37" s="30"/>
      <c r="L37" s="0" t="n">
        <v>0</v>
      </c>
      <c r="M37" s="0" t="n">
        <v>0</v>
      </c>
      <c r="N37" s="0" t="n">
        <v>0</v>
      </c>
      <c r="O37" s="0" t="n">
        <v>0</v>
      </c>
      <c r="P37" s="0" t="n">
        <v>0</v>
      </c>
      <c r="Q37" s="0" t="n">
        <v>0</v>
      </c>
      <c r="R37" s="0" t="n">
        <v>0</v>
      </c>
      <c r="S37" s="0" t="n">
        <v>1</v>
      </c>
      <c r="T37" s="0" t="n">
        <v>1</v>
      </c>
      <c r="U37" s="0" t="n">
        <v>1</v>
      </c>
      <c r="V37" s="0" t="n">
        <v>0</v>
      </c>
      <c r="W37" s="0" t="n">
        <v>1</v>
      </c>
      <c r="X37" s="0" t="n">
        <v>0</v>
      </c>
      <c r="Y37" s="0" t="n">
        <v>1</v>
      </c>
      <c r="Z37" s="0" t="n">
        <v>0</v>
      </c>
      <c r="AA37" s="0" t="n">
        <v>0</v>
      </c>
      <c r="AB37" s="0" t="n">
        <v>0</v>
      </c>
      <c r="AC37" s="0" t="n">
        <v>0</v>
      </c>
      <c r="AD37" s="0" t="n">
        <v>0</v>
      </c>
      <c r="AE37" s="0" t="n">
        <v>0</v>
      </c>
      <c r="AF37" s="0" t="n">
        <v>0</v>
      </c>
      <c r="AG37" s="0" t="n">
        <v>1</v>
      </c>
      <c r="AH37" s="0" t="n">
        <v>1</v>
      </c>
      <c r="AI37" s="0" t="n">
        <v>1</v>
      </c>
      <c r="AJ37" s="0" t="n">
        <v>0</v>
      </c>
      <c r="AK37" s="0" t="n">
        <v>1</v>
      </c>
      <c r="AL37" s="0" t="n">
        <v>1</v>
      </c>
      <c r="AM37" s="0" t="n">
        <v>1</v>
      </c>
    </row>
    <row r="38" customFormat="false" ht="15" hidden="false" customHeight="false" outlineLevel="0" collapsed="false">
      <c r="A38" s="17" t="n">
        <v>33</v>
      </c>
      <c r="B38" s="30" t="s">
        <v>27</v>
      </c>
      <c r="C38" s="17" t="s">
        <v>145</v>
      </c>
      <c r="D38" s="30" t="s">
        <v>146</v>
      </c>
      <c r="E38" s="31"/>
      <c r="F38" s="17" t="n">
        <f aca="false">INDEX(L38:AM38,MATCH(Scope&amp;"|"&amp;Typology,$L$5:$AM$5,0))</f>
        <v>2</v>
      </c>
      <c r="G38" s="32" t="n">
        <v>0</v>
      </c>
      <c r="H38" s="18" t="n">
        <f aca="false">IF(F38=0,0,G38/F38)</f>
        <v>0</v>
      </c>
      <c r="I38" s="33" t="s">
        <v>82</v>
      </c>
      <c r="J38" s="30"/>
      <c r="L38" s="0" t="n">
        <v>0</v>
      </c>
      <c r="M38" s="0" t="n">
        <v>0</v>
      </c>
      <c r="N38" s="0" t="n">
        <v>0</v>
      </c>
      <c r="O38" s="0" t="n">
        <v>0</v>
      </c>
      <c r="P38" s="0" t="n">
        <v>0</v>
      </c>
      <c r="Q38" s="0" t="n">
        <v>0</v>
      </c>
      <c r="R38" s="0" t="n">
        <v>0</v>
      </c>
      <c r="S38" s="0" t="n">
        <v>2</v>
      </c>
      <c r="T38" s="0" t="n">
        <v>2</v>
      </c>
      <c r="U38" s="0" t="n">
        <v>2</v>
      </c>
      <c r="V38" s="0" t="n">
        <v>1</v>
      </c>
      <c r="W38" s="0" t="n">
        <v>2</v>
      </c>
      <c r="X38" s="0" t="n">
        <v>0</v>
      </c>
      <c r="Y38" s="0" t="n">
        <v>3</v>
      </c>
      <c r="Z38" s="0" t="n">
        <v>2</v>
      </c>
      <c r="AA38" s="0" t="n">
        <v>2</v>
      </c>
      <c r="AB38" s="0" t="n">
        <v>2</v>
      </c>
      <c r="AC38" s="0" t="n">
        <v>1</v>
      </c>
      <c r="AD38" s="0" t="n">
        <v>2</v>
      </c>
      <c r="AE38" s="0" t="n">
        <v>0</v>
      </c>
      <c r="AF38" s="0" t="n">
        <v>3</v>
      </c>
      <c r="AG38" s="0" t="n">
        <v>2</v>
      </c>
      <c r="AH38" s="0" t="n">
        <v>2</v>
      </c>
      <c r="AI38" s="0" t="n">
        <v>2</v>
      </c>
      <c r="AJ38" s="0" t="n">
        <v>1</v>
      </c>
      <c r="AK38" s="0" t="n">
        <v>2</v>
      </c>
      <c r="AL38" s="0" t="n">
        <v>3</v>
      </c>
      <c r="AM38" s="0" t="n">
        <v>3</v>
      </c>
    </row>
    <row r="39" customFormat="false" ht="15" hidden="false" customHeight="false" outlineLevel="0" collapsed="false">
      <c r="A39" s="17" t="n">
        <v>34</v>
      </c>
      <c r="B39" s="30" t="s">
        <v>27</v>
      </c>
      <c r="C39" s="17" t="s">
        <v>147</v>
      </c>
      <c r="D39" s="30" t="s">
        <v>148</v>
      </c>
      <c r="E39" s="31"/>
      <c r="F39" s="17" t="n">
        <f aca="false">INDEX(L39:AM39,MATCH(Scope&amp;"|"&amp;Typology,$L$5:$AM$5,0))</f>
        <v>2</v>
      </c>
      <c r="G39" s="32" t="n">
        <v>0</v>
      </c>
      <c r="H39" s="18" t="n">
        <f aca="false">IF(F39=0,0,G39/F39)</f>
        <v>0</v>
      </c>
      <c r="I39" s="33" t="s">
        <v>82</v>
      </c>
      <c r="J39" s="30"/>
      <c r="L39" s="0" t="n">
        <v>0</v>
      </c>
      <c r="M39" s="0" t="n">
        <v>0</v>
      </c>
      <c r="N39" s="0" t="n">
        <v>0</v>
      </c>
      <c r="O39" s="0" t="n">
        <v>0</v>
      </c>
      <c r="P39" s="0" t="n">
        <v>0</v>
      </c>
      <c r="Q39" s="0" t="n">
        <v>0</v>
      </c>
      <c r="R39" s="0" t="n">
        <v>0</v>
      </c>
      <c r="S39" s="0" t="n">
        <v>2</v>
      </c>
      <c r="T39" s="0" t="n">
        <v>2</v>
      </c>
      <c r="U39" s="0" t="n">
        <v>2</v>
      </c>
      <c r="V39" s="0" t="n">
        <v>2</v>
      </c>
      <c r="W39" s="0" t="n">
        <v>2</v>
      </c>
      <c r="X39" s="0" t="n">
        <v>0</v>
      </c>
      <c r="Y39" s="0" t="n">
        <v>2</v>
      </c>
      <c r="Z39" s="0" t="n">
        <v>2</v>
      </c>
      <c r="AA39" s="0" t="n">
        <v>2</v>
      </c>
      <c r="AB39" s="0" t="n">
        <v>2</v>
      </c>
      <c r="AC39" s="0" t="n">
        <v>2</v>
      </c>
      <c r="AD39" s="0" t="n">
        <v>2</v>
      </c>
      <c r="AE39" s="0" t="n">
        <v>0</v>
      </c>
      <c r="AF39" s="0" t="n">
        <v>2</v>
      </c>
      <c r="AG39" s="0" t="n">
        <v>2</v>
      </c>
      <c r="AH39" s="0" t="n">
        <v>2</v>
      </c>
      <c r="AI39" s="0" t="n">
        <v>2</v>
      </c>
      <c r="AJ39" s="0" t="n">
        <v>2</v>
      </c>
      <c r="AK39" s="0" t="n">
        <v>2</v>
      </c>
      <c r="AL39" s="0" t="n">
        <v>2</v>
      </c>
      <c r="AM39" s="0" t="n">
        <v>2</v>
      </c>
    </row>
    <row r="40" customFormat="false" ht="15" hidden="false" customHeight="false" outlineLevel="0" collapsed="false">
      <c r="A40" s="17" t="n">
        <v>35</v>
      </c>
      <c r="B40" s="30" t="s">
        <v>27</v>
      </c>
      <c r="C40" s="17" t="s">
        <v>149</v>
      </c>
      <c r="D40" s="30" t="s">
        <v>150</v>
      </c>
      <c r="E40" s="31"/>
      <c r="F40" s="17" t="n">
        <f aca="false">INDEX(L40:AM40,MATCH(Scope&amp;"|"&amp;Typology,$L$5:$AM$5,0))</f>
        <v>2</v>
      </c>
      <c r="G40" s="32" t="n">
        <v>0</v>
      </c>
      <c r="H40" s="18" t="n">
        <f aca="false">IF(F40=0,0,G40/F40)</f>
        <v>0</v>
      </c>
      <c r="I40" s="33" t="s">
        <v>82</v>
      </c>
      <c r="J40" s="30"/>
      <c r="L40" s="0" t="n">
        <v>0</v>
      </c>
      <c r="M40" s="0" t="n">
        <v>0</v>
      </c>
      <c r="N40" s="0" t="n">
        <v>0</v>
      </c>
      <c r="O40" s="0" t="n">
        <v>0</v>
      </c>
      <c r="P40" s="0" t="n">
        <v>0</v>
      </c>
      <c r="Q40" s="0" t="n">
        <v>0</v>
      </c>
      <c r="R40" s="0" t="n">
        <v>0</v>
      </c>
      <c r="S40" s="0" t="n">
        <v>2</v>
      </c>
      <c r="T40" s="0" t="n">
        <v>2</v>
      </c>
      <c r="U40" s="0" t="n">
        <v>2</v>
      </c>
      <c r="V40" s="0" t="n">
        <v>2</v>
      </c>
      <c r="W40" s="0" t="n">
        <v>2</v>
      </c>
      <c r="X40" s="0" t="n">
        <v>0</v>
      </c>
      <c r="Y40" s="0" t="n">
        <v>2</v>
      </c>
      <c r="Z40" s="0" t="n">
        <v>2</v>
      </c>
      <c r="AA40" s="0" t="n">
        <v>2</v>
      </c>
      <c r="AB40" s="0" t="n">
        <v>2</v>
      </c>
      <c r="AC40" s="0" t="n">
        <v>2</v>
      </c>
      <c r="AD40" s="0" t="n">
        <v>2</v>
      </c>
      <c r="AE40" s="0" t="n">
        <v>0</v>
      </c>
      <c r="AF40" s="0" t="n">
        <v>2</v>
      </c>
      <c r="AG40" s="0" t="n">
        <v>2</v>
      </c>
      <c r="AH40" s="0" t="n">
        <v>2</v>
      </c>
      <c r="AI40" s="0" t="n">
        <v>2</v>
      </c>
      <c r="AJ40" s="0" t="n">
        <v>2</v>
      </c>
      <c r="AK40" s="0" t="n">
        <v>2</v>
      </c>
      <c r="AL40" s="0" t="n">
        <v>2</v>
      </c>
      <c r="AM40" s="0" t="n">
        <v>2</v>
      </c>
    </row>
    <row r="41" customFormat="false" ht="15" hidden="false" customHeight="false" outlineLevel="0" collapsed="false">
      <c r="A41" s="17" t="n">
        <v>36</v>
      </c>
      <c r="B41" s="30" t="s">
        <v>27</v>
      </c>
      <c r="C41" s="17" t="s">
        <v>151</v>
      </c>
      <c r="D41" s="30" t="s">
        <v>152</v>
      </c>
      <c r="E41" s="31"/>
      <c r="F41" s="17" t="n">
        <f aca="false">INDEX(L41:AM41,MATCH(Scope&amp;"|"&amp;Typology,$L$5:$AM$5,0))</f>
        <v>3</v>
      </c>
      <c r="G41" s="32" t="n">
        <v>0</v>
      </c>
      <c r="H41" s="18" t="n">
        <f aca="false">IF(F41=0,0,G41/F41)</f>
        <v>0</v>
      </c>
      <c r="I41" s="33" t="s">
        <v>82</v>
      </c>
      <c r="J41" s="30"/>
      <c r="L41" s="0" t="n">
        <v>0</v>
      </c>
      <c r="M41" s="0" t="n">
        <v>0</v>
      </c>
      <c r="N41" s="0" t="n">
        <v>0</v>
      </c>
      <c r="O41" s="0" t="n">
        <v>0</v>
      </c>
      <c r="P41" s="0" t="n">
        <v>0</v>
      </c>
      <c r="Q41" s="0" t="n">
        <v>0</v>
      </c>
      <c r="R41" s="0" t="n">
        <v>0</v>
      </c>
      <c r="S41" s="0" t="n">
        <v>3</v>
      </c>
      <c r="T41" s="0" t="n">
        <v>3</v>
      </c>
      <c r="U41" s="0" t="n">
        <v>3</v>
      </c>
      <c r="V41" s="0" t="n">
        <v>3</v>
      </c>
      <c r="W41" s="0" t="n">
        <v>3</v>
      </c>
      <c r="X41" s="0" t="n">
        <v>0</v>
      </c>
      <c r="Y41" s="0" t="n">
        <v>3</v>
      </c>
      <c r="Z41" s="0" t="n">
        <v>3</v>
      </c>
      <c r="AA41" s="0" t="n">
        <v>3</v>
      </c>
      <c r="AB41" s="0" t="n">
        <v>3</v>
      </c>
      <c r="AC41" s="0" t="n">
        <v>3</v>
      </c>
      <c r="AD41" s="0" t="n">
        <v>3</v>
      </c>
      <c r="AE41" s="0" t="n">
        <v>0</v>
      </c>
      <c r="AF41" s="0" t="n">
        <v>3</v>
      </c>
      <c r="AG41" s="0" t="n">
        <v>3</v>
      </c>
      <c r="AH41" s="0" t="n">
        <v>3</v>
      </c>
      <c r="AI41" s="0" t="n">
        <v>3</v>
      </c>
      <c r="AJ41" s="0" t="n">
        <v>3</v>
      </c>
      <c r="AK41" s="0" t="n">
        <v>3</v>
      </c>
      <c r="AL41" s="0" t="n">
        <v>3</v>
      </c>
      <c r="AM41" s="0" t="n">
        <v>3</v>
      </c>
    </row>
    <row r="42" customFormat="false" ht="15" hidden="false" customHeight="false" outlineLevel="0" collapsed="false">
      <c r="A42" s="17" t="n">
        <v>37</v>
      </c>
      <c r="B42" s="30" t="s">
        <v>27</v>
      </c>
      <c r="C42" s="17" t="s">
        <v>153</v>
      </c>
      <c r="D42" s="30" t="s">
        <v>154</v>
      </c>
      <c r="E42" s="31"/>
      <c r="F42" s="17" t="n">
        <f aca="false">INDEX(L42:AM42,MATCH(Scope&amp;"|"&amp;Typology,$L$5:$AM$5,0))</f>
        <v>2</v>
      </c>
      <c r="G42" s="32" t="n">
        <v>0</v>
      </c>
      <c r="H42" s="18" t="n">
        <f aca="false">IF(F42=0,0,G42/F42)</f>
        <v>0</v>
      </c>
      <c r="I42" s="33" t="s">
        <v>82</v>
      </c>
      <c r="J42" s="30"/>
      <c r="L42" s="0" t="n">
        <v>0</v>
      </c>
      <c r="M42" s="0" t="n">
        <v>0</v>
      </c>
      <c r="N42" s="0" t="n">
        <v>0</v>
      </c>
      <c r="O42" s="0" t="n">
        <v>0</v>
      </c>
      <c r="P42" s="0" t="n">
        <v>0</v>
      </c>
      <c r="Q42" s="0" t="n">
        <v>0</v>
      </c>
      <c r="R42" s="0" t="n">
        <v>0</v>
      </c>
      <c r="S42" s="0" t="n">
        <v>2</v>
      </c>
      <c r="T42" s="0" t="n">
        <v>2</v>
      </c>
      <c r="U42" s="0" t="n">
        <v>2</v>
      </c>
      <c r="V42" s="0" t="n">
        <v>2</v>
      </c>
      <c r="W42" s="0" t="n">
        <v>2</v>
      </c>
      <c r="X42" s="0" t="n">
        <v>0</v>
      </c>
      <c r="Y42" s="0" t="n">
        <v>2</v>
      </c>
      <c r="Z42" s="0" t="n">
        <v>2</v>
      </c>
      <c r="AA42" s="0" t="n">
        <v>2</v>
      </c>
      <c r="AB42" s="0" t="n">
        <v>2</v>
      </c>
      <c r="AC42" s="0" t="n">
        <v>2</v>
      </c>
      <c r="AD42" s="0" t="n">
        <v>2</v>
      </c>
      <c r="AE42" s="0" t="n">
        <v>0</v>
      </c>
      <c r="AF42" s="0" t="n">
        <v>2</v>
      </c>
      <c r="AG42" s="0" t="n">
        <v>2</v>
      </c>
      <c r="AH42" s="0" t="n">
        <v>2</v>
      </c>
      <c r="AI42" s="0" t="n">
        <v>2</v>
      </c>
      <c r="AJ42" s="0" t="n">
        <v>2</v>
      </c>
      <c r="AK42" s="0" t="n">
        <v>2</v>
      </c>
      <c r="AL42" s="0" t="n">
        <v>4</v>
      </c>
      <c r="AM42" s="0" t="n">
        <v>2</v>
      </c>
    </row>
    <row r="43" customFormat="false" ht="15" hidden="false" customHeight="false" outlineLevel="0" collapsed="false">
      <c r="A43" s="17" t="n">
        <v>38</v>
      </c>
      <c r="B43" s="30" t="s">
        <v>27</v>
      </c>
      <c r="C43" s="17" t="s">
        <v>155</v>
      </c>
      <c r="D43" s="30" t="s">
        <v>156</v>
      </c>
      <c r="E43" s="31"/>
      <c r="F43" s="17" t="n">
        <f aca="false">INDEX(L43:AM43,MATCH(Scope&amp;"|"&amp;Typology,$L$5:$AM$5,0))</f>
        <v>2</v>
      </c>
      <c r="G43" s="32" t="n">
        <v>0</v>
      </c>
      <c r="H43" s="18" t="n">
        <f aca="false">IF(F43=0,0,G43/F43)</f>
        <v>0</v>
      </c>
      <c r="I43" s="33" t="s">
        <v>82</v>
      </c>
      <c r="J43" s="30"/>
      <c r="L43" s="0" t="n">
        <v>0</v>
      </c>
      <c r="M43" s="0" t="n">
        <v>0</v>
      </c>
      <c r="N43" s="0" t="n">
        <v>0</v>
      </c>
      <c r="O43" s="0" t="n">
        <v>0</v>
      </c>
      <c r="P43" s="0" t="n">
        <v>0</v>
      </c>
      <c r="Q43" s="0" t="n">
        <v>0</v>
      </c>
      <c r="R43" s="0" t="n">
        <v>0</v>
      </c>
      <c r="S43" s="0" t="n">
        <v>2</v>
      </c>
      <c r="T43" s="0" t="n">
        <v>2</v>
      </c>
      <c r="U43" s="0" t="n">
        <v>2</v>
      </c>
      <c r="V43" s="0" t="n">
        <v>2</v>
      </c>
      <c r="W43" s="0" t="n">
        <v>2</v>
      </c>
      <c r="X43" s="0" t="n">
        <v>0</v>
      </c>
      <c r="Y43" s="0" t="n">
        <v>2</v>
      </c>
      <c r="Z43" s="0" t="n">
        <v>1</v>
      </c>
      <c r="AA43" s="0" t="n">
        <v>1</v>
      </c>
      <c r="AB43" s="0" t="n">
        <v>1</v>
      </c>
      <c r="AC43" s="0" t="n">
        <v>1</v>
      </c>
      <c r="AD43" s="0" t="n">
        <v>1</v>
      </c>
      <c r="AE43" s="0" t="n">
        <v>0</v>
      </c>
      <c r="AF43" s="0" t="n">
        <v>1</v>
      </c>
      <c r="AG43" s="0" t="n">
        <v>2</v>
      </c>
      <c r="AH43" s="0" t="n">
        <v>2</v>
      </c>
      <c r="AI43" s="0" t="n">
        <v>2</v>
      </c>
      <c r="AJ43" s="0" t="n">
        <v>2</v>
      </c>
      <c r="AK43" s="0" t="n">
        <v>2</v>
      </c>
      <c r="AL43" s="0" t="n">
        <v>0</v>
      </c>
      <c r="AM43" s="0" t="n">
        <v>2</v>
      </c>
    </row>
    <row r="44" customFormat="false" ht="15" hidden="false" customHeight="false" outlineLevel="0" collapsed="false">
      <c r="A44" s="17" t="n">
        <v>39</v>
      </c>
      <c r="B44" s="30" t="s">
        <v>27</v>
      </c>
      <c r="C44" s="17" t="s">
        <v>157</v>
      </c>
      <c r="D44" s="30" t="s">
        <v>158</v>
      </c>
      <c r="E44" s="31"/>
      <c r="F44" s="17" t="n">
        <f aca="false">INDEX(L44:AM44,MATCH(Scope&amp;"|"&amp;Typology,$L$5:$AM$5,0))</f>
        <v>1</v>
      </c>
      <c r="G44" s="32" t="n">
        <v>0</v>
      </c>
      <c r="H44" s="18" t="n">
        <f aca="false">IF(F44=0,0,G44/F44)</f>
        <v>0</v>
      </c>
      <c r="I44" s="33" t="s">
        <v>82</v>
      </c>
      <c r="J44" s="30"/>
      <c r="L44" s="0" t="n">
        <v>0</v>
      </c>
      <c r="M44" s="0" t="n">
        <v>0</v>
      </c>
      <c r="N44" s="0" t="n">
        <v>0</v>
      </c>
      <c r="O44" s="0" t="n">
        <v>0</v>
      </c>
      <c r="P44" s="0" t="n">
        <v>0</v>
      </c>
      <c r="Q44" s="0" t="n">
        <v>0</v>
      </c>
      <c r="R44" s="0" t="n">
        <v>0</v>
      </c>
      <c r="S44" s="0" t="n">
        <v>2</v>
      </c>
      <c r="T44" s="0" t="n">
        <v>2</v>
      </c>
      <c r="U44" s="0" t="n">
        <v>2</v>
      </c>
      <c r="V44" s="0" t="n">
        <v>0</v>
      </c>
      <c r="W44" s="0" t="n">
        <v>2</v>
      </c>
      <c r="X44" s="0" t="n">
        <v>0</v>
      </c>
      <c r="Y44" s="0" t="n">
        <v>2</v>
      </c>
      <c r="Z44" s="0" t="n">
        <v>0</v>
      </c>
      <c r="AA44" s="0" t="n">
        <v>0</v>
      </c>
      <c r="AB44" s="0" t="n">
        <v>0</v>
      </c>
      <c r="AC44" s="0" t="n">
        <v>0</v>
      </c>
      <c r="AD44" s="0" t="n">
        <v>0</v>
      </c>
      <c r="AE44" s="0" t="n">
        <v>0</v>
      </c>
      <c r="AF44" s="0" t="n">
        <v>0</v>
      </c>
      <c r="AG44" s="0" t="n">
        <v>1</v>
      </c>
      <c r="AH44" s="0" t="n">
        <v>1</v>
      </c>
      <c r="AI44" s="0" t="n">
        <v>1</v>
      </c>
      <c r="AJ44" s="0" t="n">
        <v>0</v>
      </c>
      <c r="AK44" s="0" t="n">
        <v>1</v>
      </c>
      <c r="AL44" s="0" t="n">
        <v>2</v>
      </c>
      <c r="AM44" s="0" t="n">
        <v>1</v>
      </c>
    </row>
    <row r="45" customFormat="false" ht="15" hidden="false" customHeight="false" outlineLevel="0" collapsed="false">
      <c r="A45" s="17" t="n">
        <v>40</v>
      </c>
      <c r="B45" s="30" t="s">
        <v>27</v>
      </c>
      <c r="C45" s="17" t="s">
        <v>159</v>
      </c>
      <c r="D45" s="30" t="s">
        <v>160</v>
      </c>
      <c r="E45" s="31"/>
      <c r="F45" s="17" t="n">
        <f aca="false">INDEX(L45:AM45,MATCH(Scope&amp;"|"&amp;Typology,$L$5:$AM$5,0))</f>
        <v>1</v>
      </c>
      <c r="G45" s="32" t="n">
        <v>0</v>
      </c>
      <c r="H45" s="18" t="n">
        <f aca="false">IF(F45=0,0,G45/F45)</f>
        <v>0</v>
      </c>
      <c r="I45" s="33" t="s">
        <v>82</v>
      </c>
      <c r="J45" s="30"/>
      <c r="L45" s="0" t="n">
        <v>1</v>
      </c>
      <c r="M45" s="0" t="n">
        <v>1</v>
      </c>
      <c r="N45" s="0" t="n">
        <v>1</v>
      </c>
      <c r="O45" s="0" t="n">
        <v>0</v>
      </c>
      <c r="P45" s="0" t="n">
        <v>1</v>
      </c>
      <c r="Q45" s="0" t="n">
        <v>0</v>
      </c>
      <c r="R45" s="0" t="n">
        <v>1</v>
      </c>
      <c r="S45" s="0" t="n">
        <v>2</v>
      </c>
      <c r="T45" s="0" t="n">
        <v>2</v>
      </c>
      <c r="U45" s="0" t="n">
        <v>2</v>
      </c>
      <c r="V45" s="0" t="n">
        <v>0</v>
      </c>
      <c r="W45" s="0" t="n">
        <v>2</v>
      </c>
      <c r="X45" s="0" t="n">
        <v>0</v>
      </c>
      <c r="Y45" s="0" t="n">
        <v>2</v>
      </c>
      <c r="Z45" s="0" t="n">
        <v>0</v>
      </c>
      <c r="AA45" s="0" t="n">
        <v>0</v>
      </c>
      <c r="AB45" s="0" t="n">
        <v>0</v>
      </c>
      <c r="AC45" s="0" t="n">
        <v>0</v>
      </c>
      <c r="AD45" s="0" t="n">
        <v>0</v>
      </c>
      <c r="AE45" s="0" t="n">
        <v>0</v>
      </c>
      <c r="AF45" s="0" t="n">
        <v>0</v>
      </c>
      <c r="AG45" s="0" t="n">
        <v>1</v>
      </c>
      <c r="AH45" s="0" t="n">
        <v>1</v>
      </c>
      <c r="AI45" s="0" t="n">
        <v>1</v>
      </c>
      <c r="AJ45" s="0" t="n">
        <v>0</v>
      </c>
      <c r="AK45" s="0" t="n">
        <v>1</v>
      </c>
      <c r="AL45" s="0" t="n">
        <v>0</v>
      </c>
      <c r="AM45" s="0" t="n">
        <v>1</v>
      </c>
    </row>
    <row r="46" customFormat="false" ht="15" hidden="false" customHeight="false" outlineLevel="0" collapsed="false">
      <c r="A46" s="17" t="n">
        <v>41</v>
      </c>
      <c r="B46" s="30" t="s">
        <v>27</v>
      </c>
      <c r="C46" s="17" t="s">
        <v>161</v>
      </c>
      <c r="D46" s="30" t="s">
        <v>162</v>
      </c>
      <c r="E46" s="31"/>
      <c r="F46" s="17" t="n">
        <f aca="false">INDEX(L46:AM46,MATCH(Scope&amp;"|"&amp;Typology,$L$5:$AM$5,0))</f>
        <v>2</v>
      </c>
      <c r="G46" s="32" t="n">
        <v>0</v>
      </c>
      <c r="H46" s="18" t="n">
        <f aca="false">IF(F46=0,0,G46/F46)</f>
        <v>0</v>
      </c>
      <c r="I46" s="33" t="s">
        <v>82</v>
      </c>
      <c r="J46" s="30"/>
      <c r="L46" s="0" t="n">
        <v>0</v>
      </c>
      <c r="M46" s="0" t="n">
        <v>0</v>
      </c>
      <c r="N46" s="0" t="n">
        <v>0</v>
      </c>
      <c r="O46" s="0" t="n">
        <v>0</v>
      </c>
      <c r="P46" s="0" t="n">
        <v>0</v>
      </c>
      <c r="Q46" s="0" t="n">
        <v>0</v>
      </c>
      <c r="R46" s="0" t="n">
        <v>0</v>
      </c>
      <c r="S46" s="0" t="n">
        <v>2</v>
      </c>
      <c r="T46" s="0" t="n">
        <v>2</v>
      </c>
      <c r="U46" s="0" t="n">
        <v>2</v>
      </c>
      <c r="V46" s="0" t="n">
        <v>3</v>
      </c>
      <c r="W46" s="0" t="n">
        <v>2</v>
      </c>
      <c r="X46" s="0" t="n">
        <v>0</v>
      </c>
      <c r="Y46" s="0" t="n">
        <v>2</v>
      </c>
      <c r="Z46" s="0" t="n">
        <v>0</v>
      </c>
      <c r="AA46" s="0" t="n">
        <v>0</v>
      </c>
      <c r="AB46" s="0" t="n">
        <v>0</v>
      </c>
      <c r="AC46" s="0" t="n">
        <v>0</v>
      </c>
      <c r="AD46" s="0" t="n">
        <v>0</v>
      </c>
      <c r="AE46" s="0" t="n">
        <v>0</v>
      </c>
      <c r="AF46" s="0" t="n">
        <v>0</v>
      </c>
      <c r="AG46" s="0" t="n">
        <v>2</v>
      </c>
      <c r="AH46" s="0" t="n">
        <v>2</v>
      </c>
      <c r="AI46" s="0" t="n">
        <v>2</v>
      </c>
      <c r="AJ46" s="0" t="n">
        <v>3</v>
      </c>
      <c r="AK46" s="0" t="n">
        <v>2</v>
      </c>
      <c r="AL46" s="0" t="n">
        <v>2</v>
      </c>
      <c r="AM46" s="0" t="n">
        <v>2</v>
      </c>
    </row>
    <row r="47" customFormat="false" ht="15" hidden="false" customHeight="false" outlineLevel="0" collapsed="false">
      <c r="A47" s="17" t="n">
        <v>42</v>
      </c>
      <c r="B47" s="30" t="s">
        <v>27</v>
      </c>
      <c r="C47" s="17" t="s">
        <v>163</v>
      </c>
      <c r="D47" s="30" t="s">
        <v>164</v>
      </c>
      <c r="E47" s="31"/>
      <c r="F47" s="17" t="n">
        <f aca="false">INDEX(L47:AM47,MATCH(Scope&amp;"|"&amp;Typology,$L$5:$AM$5,0))</f>
        <v>2</v>
      </c>
      <c r="G47" s="32" t="n">
        <v>0</v>
      </c>
      <c r="H47" s="18" t="n">
        <f aca="false">IF(F47=0,0,G47/F47)</f>
        <v>0</v>
      </c>
      <c r="I47" s="33" t="s">
        <v>82</v>
      </c>
      <c r="J47" s="30"/>
      <c r="L47" s="0" t="n">
        <v>0</v>
      </c>
      <c r="M47" s="0" t="n">
        <v>0</v>
      </c>
      <c r="N47" s="0" t="n">
        <v>0</v>
      </c>
      <c r="O47" s="0" t="n">
        <v>0</v>
      </c>
      <c r="P47" s="0" t="n">
        <v>0</v>
      </c>
      <c r="Q47" s="0" t="n">
        <v>0</v>
      </c>
      <c r="R47" s="0" t="n">
        <v>0</v>
      </c>
      <c r="S47" s="0" t="n">
        <v>0</v>
      </c>
      <c r="T47" s="0" t="n">
        <v>0</v>
      </c>
      <c r="U47" s="0" t="n">
        <v>0</v>
      </c>
      <c r="V47" s="0" t="n">
        <v>0</v>
      </c>
      <c r="W47" s="0" t="n">
        <v>0</v>
      </c>
      <c r="X47" s="0" t="n">
        <v>0</v>
      </c>
      <c r="Y47" s="0" t="n">
        <v>0</v>
      </c>
      <c r="Z47" s="0" t="n">
        <v>2</v>
      </c>
      <c r="AA47" s="0" t="n">
        <v>2</v>
      </c>
      <c r="AB47" s="0" t="n">
        <v>2</v>
      </c>
      <c r="AC47" s="0" t="n">
        <v>0</v>
      </c>
      <c r="AD47" s="0" t="n">
        <v>2</v>
      </c>
      <c r="AE47" s="0" t="n">
        <v>0</v>
      </c>
      <c r="AF47" s="0" t="n">
        <v>2</v>
      </c>
      <c r="AG47" s="0" t="n">
        <v>2</v>
      </c>
      <c r="AH47" s="0" t="n">
        <v>2</v>
      </c>
      <c r="AI47" s="0" t="n">
        <v>2</v>
      </c>
      <c r="AJ47" s="0" t="n">
        <v>0</v>
      </c>
      <c r="AK47" s="0" t="n">
        <v>2</v>
      </c>
      <c r="AL47" s="0" t="n">
        <v>0</v>
      </c>
      <c r="AM47" s="0" t="n">
        <v>2</v>
      </c>
    </row>
    <row r="48" customFormat="false" ht="15" hidden="false" customHeight="false" outlineLevel="0" collapsed="false">
      <c r="A48" s="17" t="n">
        <v>43</v>
      </c>
      <c r="B48" s="30" t="s">
        <v>28</v>
      </c>
      <c r="C48" s="17" t="s">
        <v>165</v>
      </c>
      <c r="D48" s="30" t="s">
        <v>166</v>
      </c>
      <c r="E48" s="31" t="s">
        <v>81</v>
      </c>
      <c r="F48" s="17" t="n">
        <f aca="false">INDEX(L48:AM48,MATCH(Scope&amp;"|"&amp;Typology,$L$5:$AM$5,0))</f>
        <v>1</v>
      </c>
      <c r="G48" s="32" t="n">
        <v>0</v>
      </c>
      <c r="H48" s="18" t="n">
        <f aca="false">IF(F48=0,0,G48/F48)</f>
        <v>0</v>
      </c>
      <c r="I48" s="33" t="s">
        <v>82</v>
      </c>
      <c r="J48" s="30"/>
      <c r="L48" s="0" t="n">
        <v>0</v>
      </c>
      <c r="M48" s="0" t="n">
        <v>0</v>
      </c>
      <c r="N48" s="0" t="n">
        <v>0</v>
      </c>
      <c r="O48" s="0" t="n">
        <v>0</v>
      </c>
      <c r="P48" s="0" t="n">
        <v>0</v>
      </c>
      <c r="Q48" s="0" t="n">
        <v>0</v>
      </c>
      <c r="R48" s="0" t="n">
        <v>0</v>
      </c>
      <c r="S48" s="0" t="n">
        <v>1</v>
      </c>
      <c r="T48" s="0" t="n">
        <v>1</v>
      </c>
      <c r="U48" s="0" t="n">
        <v>1</v>
      </c>
      <c r="V48" s="0" t="n">
        <v>1</v>
      </c>
      <c r="W48" s="0" t="n">
        <v>1</v>
      </c>
      <c r="X48" s="0" t="n">
        <v>0</v>
      </c>
      <c r="Y48" s="0" t="n">
        <v>1</v>
      </c>
      <c r="Z48" s="0" t="n">
        <v>1</v>
      </c>
      <c r="AA48" s="0" t="n">
        <v>1</v>
      </c>
      <c r="AB48" s="0" t="n">
        <v>1</v>
      </c>
      <c r="AC48" s="0" t="n">
        <v>1</v>
      </c>
      <c r="AD48" s="0" t="n">
        <v>1</v>
      </c>
      <c r="AE48" s="0" t="n">
        <v>0</v>
      </c>
      <c r="AF48" s="0" t="n">
        <v>1</v>
      </c>
      <c r="AG48" s="0" t="n">
        <v>1</v>
      </c>
      <c r="AH48" s="0" t="n">
        <v>1</v>
      </c>
      <c r="AI48" s="0" t="n">
        <v>1</v>
      </c>
      <c r="AJ48" s="0" t="n">
        <v>1</v>
      </c>
      <c r="AK48" s="0" t="n">
        <v>1</v>
      </c>
      <c r="AL48" s="0" t="n">
        <v>1</v>
      </c>
      <c r="AM48" s="0" t="n">
        <v>1</v>
      </c>
    </row>
    <row r="49" customFormat="false" ht="15" hidden="false" customHeight="false" outlineLevel="0" collapsed="false">
      <c r="A49" s="17" t="n">
        <v>44</v>
      </c>
      <c r="B49" s="30" t="s">
        <v>28</v>
      </c>
      <c r="C49" s="17" t="s">
        <v>167</v>
      </c>
      <c r="D49" s="30" t="s">
        <v>168</v>
      </c>
      <c r="E49" s="31"/>
      <c r="F49" s="17" t="n">
        <f aca="false">INDEX(L49:AM49,MATCH(Scope&amp;"|"&amp;Typology,$L$5:$AM$5,0))</f>
        <v>2</v>
      </c>
      <c r="G49" s="32" t="n">
        <v>0</v>
      </c>
      <c r="H49" s="18" t="n">
        <f aca="false">IF(F49=0,0,G49/F49)</f>
        <v>0</v>
      </c>
      <c r="I49" s="33" t="s">
        <v>82</v>
      </c>
      <c r="J49" s="30"/>
      <c r="L49" s="0" t="n">
        <v>2</v>
      </c>
      <c r="M49" s="0" t="n">
        <v>2</v>
      </c>
      <c r="N49" s="0" t="n">
        <v>2</v>
      </c>
      <c r="O49" s="0" t="n">
        <v>2</v>
      </c>
      <c r="P49" s="0" t="n">
        <v>2</v>
      </c>
      <c r="Q49" s="0" t="n">
        <v>0</v>
      </c>
      <c r="R49" s="0" t="n">
        <v>2</v>
      </c>
      <c r="S49" s="0" t="n">
        <v>2</v>
      </c>
      <c r="T49" s="0" t="n">
        <v>2</v>
      </c>
      <c r="U49" s="0" t="n">
        <v>2</v>
      </c>
      <c r="V49" s="0" t="n">
        <v>2</v>
      </c>
      <c r="W49" s="0" t="n">
        <v>2</v>
      </c>
      <c r="X49" s="0" t="n">
        <v>0</v>
      </c>
      <c r="Y49" s="0" t="n">
        <v>2</v>
      </c>
      <c r="Z49" s="0" t="n">
        <v>2</v>
      </c>
      <c r="AA49" s="0" t="n">
        <v>2</v>
      </c>
      <c r="AB49" s="0" t="n">
        <v>2</v>
      </c>
      <c r="AC49" s="0" t="n">
        <v>2</v>
      </c>
      <c r="AD49" s="0" t="n">
        <v>2</v>
      </c>
      <c r="AE49" s="0" t="n">
        <v>0</v>
      </c>
      <c r="AF49" s="0" t="n">
        <v>2</v>
      </c>
      <c r="AG49" s="0" t="n">
        <v>2</v>
      </c>
      <c r="AH49" s="0" t="n">
        <v>2</v>
      </c>
      <c r="AI49" s="0" t="n">
        <v>2</v>
      </c>
      <c r="AJ49" s="0" t="n">
        <v>2</v>
      </c>
      <c r="AK49" s="0" t="n">
        <v>2</v>
      </c>
      <c r="AL49" s="0" t="n">
        <v>2</v>
      </c>
      <c r="AM49" s="0" t="n">
        <v>2</v>
      </c>
    </row>
    <row r="50" customFormat="false" ht="15" hidden="false" customHeight="false" outlineLevel="0" collapsed="false">
      <c r="A50" s="17" t="n">
        <v>45</v>
      </c>
      <c r="B50" s="30" t="s">
        <v>28</v>
      </c>
      <c r="C50" s="17" t="s">
        <v>169</v>
      </c>
      <c r="D50" s="30" t="s">
        <v>170</v>
      </c>
      <c r="E50" s="31"/>
      <c r="F50" s="17" t="n">
        <f aca="false">INDEX(L50:AM50,MATCH(Scope&amp;"|"&amp;Typology,$L$5:$AM$5,0))</f>
        <v>1</v>
      </c>
      <c r="G50" s="32" t="n">
        <v>0</v>
      </c>
      <c r="H50" s="18" t="n">
        <f aca="false">IF(F50=0,0,G50/F50)</f>
        <v>0</v>
      </c>
      <c r="I50" s="33" t="s">
        <v>82</v>
      </c>
      <c r="J50" s="30"/>
      <c r="L50" s="0" t="n">
        <v>0</v>
      </c>
      <c r="M50" s="0" t="n">
        <v>0</v>
      </c>
      <c r="N50" s="0" t="n">
        <v>0</v>
      </c>
      <c r="O50" s="0" t="n">
        <v>0</v>
      </c>
      <c r="P50" s="0" t="n">
        <v>0</v>
      </c>
      <c r="Q50" s="0" t="n">
        <v>0</v>
      </c>
      <c r="R50" s="0" t="n">
        <v>0</v>
      </c>
      <c r="S50" s="0" t="n">
        <v>1</v>
      </c>
      <c r="T50" s="0" t="n">
        <v>1</v>
      </c>
      <c r="U50" s="0" t="n">
        <v>1</v>
      </c>
      <c r="V50" s="0" t="n">
        <v>1</v>
      </c>
      <c r="W50" s="0" t="n">
        <v>1</v>
      </c>
      <c r="X50" s="0" t="n">
        <v>0</v>
      </c>
      <c r="Y50" s="0" t="n">
        <v>1</v>
      </c>
      <c r="Z50" s="0" t="n">
        <v>1</v>
      </c>
      <c r="AA50" s="0" t="n">
        <v>1</v>
      </c>
      <c r="AB50" s="0" t="n">
        <v>1</v>
      </c>
      <c r="AC50" s="0" t="n">
        <v>1</v>
      </c>
      <c r="AD50" s="0" t="n">
        <v>1</v>
      </c>
      <c r="AE50" s="0" t="n">
        <v>0</v>
      </c>
      <c r="AF50" s="0" t="n">
        <v>1</v>
      </c>
      <c r="AG50" s="0" t="n">
        <v>1</v>
      </c>
      <c r="AH50" s="0" t="n">
        <v>1</v>
      </c>
      <c r="AI50" s="0" t="n">
        <v>1</v>
      </c>
      <c r="AJ50" s="0" t="n">
        <v>1</v>
      </c>
      <c r="AK50" s="0" t="n">
        <v>1</v>
      </c>
      <c r="AL50" s="0" t="n">
        <v>1</v>
      </c>
      <c r="AM50" s="0" t="n">
        <v>1</v>
      </c>
    </row>
    <row r="51" customFormat="false" ht="15" hidden="false" customHeight="false" outlineLevel="0" collapsed="false">
      <c r="A51" s="17" t="n">
        <v>46</v>
      </c>
      <c r="B51" s="30" t="s">
        <v>28</v>
      </c>
      <c r="C51" s="17" t="s">
        <v>171</v>
      </c>
      <c r="D51" s="30" t="s">
        <v>172</v>
      </c>
      <c r="E51" s="31" t="s">
        <v>81</v>
      </c>
      <c r="F51" s="17" t="n">
        <f aca="false">INDEX(L51:AM51,MATCH(Scope&amp;"|"&amp;Typology,$L$5:$AM$5,0))</f>
        <v>1</v>
      </c>
      <c r="G51" s="32" t="n">
        <v>0</v>
      </c>
      <c r="H51" s="18" t="n">
        <f aca="false">IF(F51=0,0,G51/F51)</f>
        <v>0</v>
      </c>
      <c r="I51" s="33" t="s">
        <v>82</v>
      </c>
      <c r="J51" s="30"/>
      <c r="L51" s="0" t="n">
        <v>1</v>
      </c>
      <c r="M51" s="0" t="n">
        <v>1</v>
      </c>
      <c r="N51" s="0" t="n">
        <v>1</v>
      </c>
      <c r="O51" s="0" t="n">
        <v>1</v>
      </c>
      <c r="P51" s="0" t="n">
        <v>1</v>
      </c>
      <c r="Q51" s="0" t="n">
        <v>0</v>
      </c>
      <c r="R51" s="0" t="n">
        <v>1</v>
      </c>
      <c r="S51" s="0" t="n">
        <v>1</v>
      </c>
      <c r="T51" s="0" t="n">
        <v>1</v>
      </c>
      <c r="U51" s="0" t="n">
        <v>1</v>
      </c>
      <c r="V51" s="0" t="n">
        <v>2</v>
      </c>
      <c r="W51" s="0" t="n">
        <v>1</v>
      </c>
      <c r="X51" s="0" t="n">
        <v>0</v>
      </c>
      <c r="Y51" s="0" t="n">
        <v>1</v>
      </c>
      <c r="Z51" s="0" t="n">
        <v>1</v>
      </c>
      <c r="AA51" s="0" t="n">
        <v>1</v>
      </c>
      <c r="AB51" s="0" t="n">
        <v>1</v>
      </c>
      <c r="AC51" s="0" t="n">
        <v>2</v>
      </c>
      <c r="AD51" s="0" t="n">
        <v>1</v>
      </c>
      <c r="AE51" s="0" t="n">
        <v>0</v>
      </c>
      <c r="AF51" s="0" t="n">
        <v>1</v>
      </c>
      <c r="AG51" s="0" t="n">
        <v>1</v>
      </c>
      <c r="AH51" s="0" t="n">
        <v>1</v>
      </c>
      <c r="AI51" s="0" t="n">
        <v>1</v>
      </c>
      <c r="AJ51" s="0" t="n">
        <v>2</v>
      </c>
      <c r="AK51" s="0" t="n">
        <v>1</v>
      </c>
      <c r="AL51" s="0" t="n">
        <v>2</v>
      </c>
      <c r="AM51" s="0" t="n">
        <v>1</v>
      </c>
    </row>
    <row r="52" customFormat="false" ht="15" hidden="false" customHeight="false" outlineLevel="0" collapsed="false">
      <c r="A52" s="17" t="n">
        <v>47</v>
      </c>
      <c r="B52" s="30" t="s">
        <v>28</v>
      </c>
      <c r="C52" s="17" t="s">
        <v>173</v>
      </c>
      <c r="D52" s="30" t="s">
        <v>174</v>
      </c>
      <c r="E52" s="31"/>
      <c r="F52" s="17" t="n">
        <f aca="false">INDEX(L52:AM52,MATCH(Scope&amp;"|"&amp;Typology,$L$5:$AM$5,0))</f>
        <v>3</v>
      </c>
      <c r="G52" s="32" t="n">
        <v>0</v>
      </c>
      <c r="H52" s="18" t="n">
        <f aca="false">IF(F52=0,0,G52/F52)</f>
        <v>0</v>
      </c>
      <c r="I52" s="33" t="s">
        <v>82</v>
      </c>
      <c r="J52" s="30"/>
      <c r="L52" s="0" t="n">
        <v>3</v>
      </c>
      <c r="M52" s="0" t="n">
        <v>3</v>
      </c>
      <c r="N52" s="0" t="n">
        <v>3</v>
      </c>
      <c r="O52" s="0" t="n">
        <v>3</v>
      </c>
      <c r="P52" s="0" t="n">
        <v>3</v>
      </c>
      <c r="Q52" s="0" t="n">
        <v>0</v>
      </c>
      <c r="R52" s="0" t="n">
        <v>3</v>
      </c>
      <c r="S52" s="0" t="n">
        <v>3</v>
      </c>
      <c r="T52" s="0" t="n">
        <v>3</v>
      </c>
      <c r="U52" s="0" t="n">
        <v>3</v>
      </c>
      <c r="V52" s="0" t="n">
        <v>3</v>
      </c>
      <c r="W52" s="0" t="n">
        <v>3</v>
      </c>
      <c r="X52" s="0" t="n">
        <v>0</v>
      </c>
      <c r="Y52" s="0" t="n">
        <v>3</v>
      </c>
      <c r="Z52" s="0" t="n">
        <v>3</v>
      </c>
      <c r="AA52" s="0" t="n">
        <v>3</v>
      </c>
      <c r="AB52" s="0" t="n">
        <v>3</v>
      </c>
      <c r="AC52" s="0" t="n">
        <v>3</v>
      </c>
      <c r="AD52" s="0" t="n">
        <v>3</v>
      </c>
      <c r="AE52" s="0" t="n">
        <v>0</v>
      </c>
      <c r="AF52" s="0" t="n">
        <v>3</v>
      </c>
      <c r="AG52" s="0" t="n">
        <v>3</v>
      </c>
      <c r="AH52" s="0" t="n">
        <v>3</v>
      </c>
      <c r="AI52" s="0" t="n">
        <v>3</v>
      </c>
      <c r="AJ52" s="0" t="n">
        <v>3</v>
      </c>
      <c r="AK52" s="0" t="n">
        <v>3</v>
      </c>
      <c r="AL52" s="0" t="n">
        <v>3</v>
      </c>
      <c r="AM52" s="0" t="n">
        <v>3</v>
      </c>
    </row>
    <row r="53" customFormat="false" ht="15" hidden="false" customHeight="false" outlineLevel="0" collapsed="false">
      <c r="A53" s="17" t="n">
        <v>48</v>
      </c>
      <c r="B53" s="30" t="s">
        <v>28</v>
      </c>
      <c r="C53" s="17" t="s">
        <v>175</v>
      </c>
      <c r="D53" s="30" t="s">
        <v>176</v>
      </c>
      <c r="E53" s="31"/>
      <c r="F53" s="17" t="n">
        <f aca="false">INDEX(L53:AM53,MATCH(Scope&amp;"|"&amp;Typology,$L$5:$AM$5,0))</f>
        <v>2</v>
      </c>
      <c r="G53" s="32" t="n">
        <v>0</v>
      </c>
      <c r="H53" s="18" t="n">
        <f aca="false">IF(F53=0,0,G53/F53)</f>
        <v>0</v>
      </c>
      <c r="I53" s="33" t="s">
        <v>82</v>
      </c>
      <c r="J53" s="30"/>
      <c r="L53" s="0" t="n">
        <v>1</v>
      </c>
      <c r="M53" s="0" t="n">
        <v>1</v>
      </c>
      <c r="N53" s="0" t="n">
        <v>1</v>
      </c>
      <c r="O53" s="0" t="n">
        <v>1</v>
      </c>
      <c r="P53" s="0" t="n">
        <v>1</v>
      </c>
      <c r="Q53" s="0" t="n">
        <v>0</v>
      </c>
      <c r="R53" s="0" t="n">
        <v>1</v>
      </c>
      <c r="S53" s="0" t="n">
        <v>2</v>
      </c>
      <c r="T53" s="0" t="n">
        <v>2</v>
      </c>
      <c r="U53" s="0" t="n">
        <v>2</v>
      </c>
      <c r="V53" s="0" t="n">
        <v>2</v>
      </c>
      <c r="W53" s="0" t="n">
        <v>2</v>
      </c>
      <c r="X53" s="0" t="n">
        <v>0</v>
      </c>
      <c r="Y53" s="0" t="n">
        <v>2</v>
      </c>
      <c r="Z53" s="0" t="n">
        <v>2</v>
      </c>
      <c r="AA53" s="0" t="n">
        <v>2</v>
      </c>
      <c r="AB53" s="0" t="n">
        <v>2</v>
      </c>
      <c r="AC53" s="0" t="n">
        <v>2</v>
      </c>
      <c r="AD53" s="0" t="n">
        <v>2</v>
      </c>
      <c r="AE53" s="0" t="n">
        <v>0</v>
      </c>
      <c r="AF53" s="0" t="n">
        <v>2</v>
      </c>
      <c r="AG53" s="0" t="n">
        <v>2</v>
      </c>
      <c r="AH53" s="0" t="n">
        <v>2</v>
      </c>
      <c r="AI53" s="0" t="n">
        <v>2</v>
      </c>
      <c r="AJ53" s="0" t="n">
        <v>2</v>
      </c>
      <c r="AK53" s="0" t="n">
        <v>2</v>
      </c>
      <c r="AL53" s="0" t="n">
        <v>2</v>
      </c>
      <c r="AM53" s="0" t="n">
        <v>2</v>
      </c>
    </row>
    <row r="54" customFormat="false" ht="15" hidden="false" customHeight="false" outlineLevel="0" collapsed="false">
      <c r="A54" s="17" t="n">
        <v>49</v>
      </c>
      <c r="B54" s="30" t="s">
        <v>28</v>
      </c>
      <c r="C54" s="17" t="s">
        <v>177</v>
      </c>
      <c r="D54" s="30" t="s">
        <v>178</v>
      </c>
      <c r="E54" s="31"/>
      <c r="F54" s="17" t="n">
        <f aca="false">INDEX(L54:AM54,MATCH(Scope&amp;"|"&amp;Typology,$L$5:$AM$5,0))</f>
        <v>1</v>
      </c>
      <c r="G54" s="32" t="n">
        <v>0</v>
      </c>
      <c r="H54" s="18" t="n">
        <f aca="false">IF(F54=0,0,G54/F54)</f>
        <v>0</v>
      </c>
      <c r="I54" s="33" t="s">
        <v>82</v>
      </c>
      <c r="J54" s="30"/>
      <c r="L54" s="0" t="n">
        <v>0</v>
      </c>
      <c r="M54" s="0" t="n">
        <v>0</v>
      </c>
      <c r="N54" s="0" t="n">
        <v>0</v>
      </c>
      <c r="O54" s="0" t="n">
        <v>0</v>
      </c>
      <c r="P54" s="0" t="n">
        <v>0</v>
      </c>
      <c r="Q54" s="0" t="n">
        <v>0</v>
      </c>
      <c r="R54" s="0" t="n">
        <v>0</v>
      </c>
      <c r="S54" s="0" t="n">
        <v>1</v>
      </c>
      <c r="T54" s="0" t="n">
        <v>1</v>
      </c>
      <c r="U54" s="0" t="n">
        <v>1</v>
      </c>
      <c r="V54" s="0" t="n">
        <v>1</v>
      </c>
      <c r="W54" s="0" t="n">
        <v>1</v>
      </c>
      <c r="X54" s="0" t="n">
        <v>0</v>
      </c>
      <c r="Y54" s="0" t="n">
        <v>1</v>
      </c>
      <c r="Z54" s="0" t="n">
        <v>1</v>
      </c>
      <c r="AA54" s="0" t="n">
        <v>1</v>
      </c>
      <c r="AB54" s="0" t="n">
        <v>1</v>
      </c>
      <c r="AC54" s="0" t="n">
        <v>2</v>
      </c>
      <c r="AD54" s="0" t="n">
        <v>1</v>
      </c>
      <c r="AE54" s="0" t="n">
        <v>0</v>
      </c>
      <c r="AF54" s="0" t="n">
        <v>1</v>
      </c>
      <c r="AG54" s="0" t="n">
        <v>1</v>
      </c>
      <c r="AH54" s="0" t="n">
        <v>1</v>
      </c>
      <c r="AI54" s="0" t="n">
        <v>1</v>
      </c>
      <c r="AJ54" s="0" t="n">
        <v>1</v>
      </c>
      <c r="AK54" s="0" t="n">
        <v>1</v>
      </c>
      <c r="AL54" s="0" t="n">
        <v>0</v>
      </c>
      <c r="AM54" s="0" t="n">
        <v>1</v>
      </c>
    </row>
    <row r="55" customFormat="false" ht="23.85" hidden="false" customHeight="false" outlineLevel="0" collapsed="false">
      <c r="A55" s="17" t="n">
        <v>50</v>
      </c>
      <c r="B55" s="30" t="s">
        <v>29</v>
      </c>
      <c r="C55" s="17" t="s">
        <v>179</v>
      </c>
      <c r="D55" s="30" t="s">
        <v>180</v>
      </c>
      <c r="E55" s="31" t="s">
        <v>81</v>
      </c>
      <c r="F55" s="17" t="n">
        <f aca="false">INDEX(L55:AM55,MATCH(Scope&amp;"|"&amp;Typology,$L$5:$AM$5,0))</f>
        <v>1</v>
      </c>
      <c r="G55" s="32" t="n">
        <v>0</v>
      </c>
      <c r="H55" s="18" t="n">
        <f aca="false">IF(F55=0,0,G55/F55)</f>
        <v>0</v>
      </c>
      <c r="I55" s="33" t="s">
        <v>82</v>
      </c>
      <c r="J55" s="30"/>
      <c r="L55" s="0" t="n">
        <v>1</v>
      </c>
      <c r="M55" s="0" t="n">
        <v>1</v>
      </c>
      <c r="N55" s="0" t="n">
        <v>1</v>
      </c>
      <c r="O55" s="0" t="n">
        <v>1</v>
      </c>
      <c r="P55" s="0" t="n">
        <v>1</v>
      </c>
      <c r="Q55" s="0" t="n">
        <v>0</v>
      </c>
      <c r="R55" s="0" t="n">
        <v>1</v>
      </c>
      <c r="S55" s="0" t="n">
        <v>1</v>
      </c>
      <c r="T55" s="0" t="n">
        <v>1</v>
      </c>
      <c r="U55" s="0" t="n">
        <v>1</v>
      </c>
      <c r="V55" s="0" t="n">
        <v>1</v>
      </c>
      <c r="W55" s="0" t="n">
        <v>1</v>
      </c>
      <c r="X55" s="0" t="n">
        <v>0</v>
      </c>
      <c r="Y55" s="0" t="n">
        <v>1</v>
      </c>
      <c r="Z55" s="0" t="n">
        <v>1</v>
      </c>
      <c r="AA55" s="0" t="n">
        <v>1</v>
      </c>
      <c r="AB55" s="0" t="n">
        <v>1</v>
      </c>
      <c r="AC55" s="0" t="n">
        <v>1</v>
      </c>
      <c r="AD55" s="0" t="n">
        <v>1</v>
      </c>
      <c r="AE55" s="0" t="n">
        <v>0</v>
      </c>
      <c r="AF55" s="0" t="n">
        <v>1</v>
      </c>
      <c r="AG55" s="0" t="n">
        <v>1</v>
      </c>
      <c r="AH55" s="0" t="n">
        <v>1</v>
      </c>
      <c r="AI55" s="0" t="n">
        <v>1</v>
      </c>
      <c r="AJ55" s="0" t="n">
        <v>1</v>
      </c>
      <c r="AK55" s="0" t="n">
        <v>1</v>
      </c>
      <c r="AL55" s="0" t="n">
        <v>1</v>
      </c>
      <c r="AM55" s="0" t="n">
        <v>1</v>
      </c>
    </row>
    <row r="56" customFormat="false" ht="23.85" hidden="false" customHeight="false" outlineLevel="0" collapsed="false">
      <c r="A56" s="17" t="n">
        <v>51</v>
      </c>
      <c r="B56" s="30" t="s">
        <v>29</v>
      </c>
      <c r="C56" s="17" t="s">
        <v>181</v>
      </c>
      <c r="D56" s="30" t="s">
        <v>182</v>
      </c>
      <c r="E56" s="31"/>
      <c r="F56" s="17" t="n">
        <f aca="false">INDEX(L56:AM56,MATCH(Scope&amp;"|"&amp;Typology,$L$5:$AM$5,0))</f>
        <v>0</v>
      </c>
      <c r="G56" s="32" t="n">
        <v>0</v>
      </c>
      <c r="H56" s="18" t="n">
        <f aca="false">IF(F56=0,0,G56/F56)</f>
        <v>0</v>
      </c>
      <c r="I56" s="33" t="s">
        <v>82</v>
      </c>
      <c r="J56" s="30"/>
      <c r="L56" s="0" t="n">
        <v>0</v>
      </c>
      <c r="M56" s="0" t="n">
        <v>0</v>
      </c>
      <c r="N56" s="0" t="n">
        <v>0</v>
      </c>
      <c r="O56" s="0" t="n">
        <v>0</v>
      </c>
      <c r="P56" s="0" t="n">
        <v>0</v>
      </c>
      <c r="Q56" s="0" t="n">
        <v>0</v>
      </c>
      <c r="R56" s="0" t="n">
        <v>0</v>
      </c>
      <c r="S56" s="0" t="n">
        <v>0</v>
      </c>
      <c r="T56" s="0" t="n">
        <v>0</v>
      </c>
      <c r="U56" s="0" t="n">
        <v>0</v>
      </c>
      <c r="V56" s="0" t="n">
        <v>0</v>
      </c>
      <c r="W56" s="0" t="n">
        <v>0</v>
      </c>
      <c r="X56" s="0" t="n">
        <v>0</v>
      </c>
      <c r="Y56" s="0" t="n">
        <v>0</v>
      </c>
      <c r="Z56" s="0" t="n">
        <v>0</v>
      </c>
      <c r="AA56" s="0" t="n">
        <v>0</v>
      </c>
      <c r="AB56" s="0" t="n">
        <v>0</v>
      </c>
      <c r="AC56" s="0" t="n">
        <v>0</v>
      </c>
      <c r="AD56" s="0" t="n">
        <v>0</v>
      </c>
      <c r="AE56" s="0" t="n">
        <v>0</v>
      </c>
      <c r="AF56" s="0" t="n">
        <v>0</v>
      </c>
      <c r="AG56" s="0" t="n">
        <v>1</v>
      </c>
      <c r="AH56" s="0" t="n">
        <v>0</v>
      </c>
      <c r="AI56" s="0" t="n">
        <v>0</v>
      </c>
      <c r="AJ56" s="0" t="n">
        <v>0</v>
      </c>
      <c r="AK56" s="0" t="n">
        <v>0</v>
      </c>
      <c r="AL56" s="0" t="n">
        <v>0</v>
      </c>
      <c r="AM56" s="0" t="n">
        <v>0</v>
      </c>
    </row>
    <row r="57" customFormat="false" ht="23.85" hidden="false" customHeight="false" outlineLevel="0" collapsed="false">
      <c r="A57" s="17" t="n">
        <v>52</v>
      </c>
      <c r="B57" s="30" t="s">
        <v>29</v>
      </c>
      <c r="C57" s="17" t="s">
        <v>183</v>
      </c>
      <c r="D57" s="30" t="s">
        <v>184</v>
      </c>
      <c r="E57" s="31"/>
      <c r="F57" s="17" t="n">
        <f aca="false">INDEX(L57:AM57,MATCH(Scope&amp;"|"&amp;Typology,$L$5:$AM$5,0))</f>
        <v>2</v>
      </c>
      <c r="G57" s="32" t="n">
        <v>0</v>
      </c>
      <c r="H57" s="18" t="n">
        <f aca="false">IF(F57=0,0,G57/F57)</f>
        <v>0</v>
      </c>
      <c r="I57" s="33" t="s">
        <v>82</v>
      </c>
      <c r="J57" s="30"/>
      <c r="L57" s="0" t="n">
        <v>2</v>
      </c>
      <c r="M57" s="0" t="n">
        <v>2</v>
      </c>
      <c r="N57" s="0" t="n">
        <v>2</v>
      </c>
      <c r="O57" s="0" t="n">
        <v>2</v>
      </c>
      <c r="P57" s="0" t="n">
        <v>2</v>
      </c>
      <c r="Q57" s="0" t="n">
        <v>0</v>
      </c>
      <c r="R57" s="0" t="n">
        <v>2</v>
      </c>
      <c r="S57" s="0" t="n">
        <v>2</v>
      </c>
      <c r="T57" s="0" t="n">
        <v>2</v>
      </c>
      <c r="U57" s="0" t="n">
        <v>2</v>
      </c>
      <c r="V57" s="0" t="n">
        <v>2</v>
      </c>
      <c r="W57" s="0" t="n">
        <v>2</v>
      </c>
      <c r="X57" s="0" t="n">
        <v>0</v>
      </c>
      <c r="Y57" s="0" t="n">
        <v>2</v>
      </c>
      <c r="Z57" s="0" t="n">
        <v>2</v>
      </c>
      <c r="AA57" s="0" t="n">
        <v>2</v>
      </c>
      <c r="AB57" s="0" t="n">
        <v>2</v>
      </c>
      <c r="AC57" s="0" t="n">
        <v>2</v>
      </c>
      <c r="AD57" s="0" t="n">
        <v>2</v>
      </c>
      <c r="AE57" s="0" t="n">
        <v>0</v>
      </c>
      <c r="AF57" s="0" t="n">
        <v>2</v>
      </c>
      <c r="AG57" s="0" t="n">
        <v>2</v>
      </c>
      <c r="AH57" s="0" t="n">
        <v>2</v>
      </c>
      <c r="AI57" s="0" t="n">
        <v>2</v>
      </c>
      <c r="AJ57" s="0" t="n">
        <v>2</v>
      </c>
      <c r="AK57" s="0" t="n">
        <v>2</v>
      </c>
      <c r="AL57" s="0" t="n">
        <v>2</v>
      </c>
      <c r="AM57" s="0" t="n">
        <v>2</v>
      </c>
    </row>
    <row r="58" customFormat="false" ht="23.85" hidden="false" customHeight="false" outlineLevel="0" collapsed="false">
      <c r="A58" s="17" t="n">
        <v>53</v>
      </c>
      <c r="B58" s="30" t="s">
        <v>30</v>
      </c>
      <c r="C58" s="17" t="s">
        <v>185</v>
      </c>
      <c r="D58" s="30" t="s">
        <v>186</v>
      </c>
      <c r="E58" s="31" t="s">
        <v>81</v>
      </c>
      <c r="F58" s="17" t="n">
        <f aca="false">INDEX(L58:AM58,MATCH(Scope&amp;"|"&amp;Typology,$L$5:$AM$5,0))</f>
        <v>2</v>
      </c>
      <c r="G58" s="32" t="n">
        <v>0</v>
      </c>
      <c r="H58" s="18" t="n">
        <f aca="false">IF(F58=0,0,G58/F58)</f>
        <v>0</v>
      </c>
      <c r="I58" s="33" t="s">
        <v>82</v>
      </c>
      <c r="J58" s="30"/>
      <c r="L58" s="0" t="n">
        <v>0</v>
      </c>
      <c r="M58" s="0" t="n">
        <v>0</v>
      </c>
      <c r="N58" s="0" t="n">
        <v>0</v>
      </c>
      <c r="O58" s="0" t="n">
        <v>0</v>
      </c>
      <c r="P58" s="0" t="n">
        <v>0</v>
      </c>
      <c r="Q58" s="0" t="n">
        <v>0</v>
      </c>
      <c r="R58" s="0" t="n">
        <v>0</v>
      </c>
      <c r="S58" s="0" t="n">
        <v>2</v>
      </c>
      <c r="T58" s="0" t="n">
        <v>2</v>
      </c>
      <c r="U58" s="0" t="n">
        <v>2</v>
      </c>
      <c r="V58" s="0" t="n">
        <v>2</v>
      </c>
      <c r="W58" s="0" t="n">
        <v>2</v>
      </c>
      <c r="X58" s="0" t="n">
        <v>0</v>
      </c>
      <c r="Y58" s="0" t="n">
        <v>2</v>
      </c>
      <c r="Z58" s="0" t="n">
        <v>2</v>
      </c>
      <c r="AA58" s="0" t="n">
        <v>2</v>
      </c>
      <c r="AB58" s="0" t="n">
        <v>2</v>
      </c>
      <c r="AC58" s="0" t="n">
        <v>2</v>
      </c>
      <c r="AD58" s="0" t="n">
        <v>2</v>
      </c>
      <c r="AE58" s="0" t="n">
        <v>0</v>
      </c>
      <c r="AF58" s="0" t="n">
        <v>2</v>
      </c>
      <c r="AG58" s="0" t="n">
        <v>2</v>
      </c>
      <c r="AH58" s="0" t="n">
        <v>2</v>
      </c>
      <c r="AI58" s="0" t="n">
        <v>2</v>
      </c>
      <c r="AJ58" s="0" t="n">
        <v>2</v>
      </c>
      <c r="AK58" s="0" t="n">
        <v>2</v>
      </c>
      <c r="AL58" s="0" t="n">
        <v>2</v>
      </c>
      <c r="AM58" s="0" t="n">
        <v>2</v>
      </c>
    </row>
    <row r="59" customFormat="false" ht="23.85" hidden="false" customHeight="false" outlineLevel="0" collapsed="false">
      <c r="A59" s="17" t="n">
        <v>54</v>
      </c>
      <c r="B59" s="30" t="s">
        <v>30</v>
      </c>
      <c r="C59" s="17" t="s">
        <v>187</v>
      </c>
      <c r="D59" s="30" t="s">
        <v>188</v>
      </c>
      <c r="E59" s="31"/>
      <c r="F59" s="17" t="n">
        <f aca="false">INDEX(L59:AM59,MATCH(Scope&amp;"|"&amp;Typology,$L$5:$AM$5,0))</f>
        <v>1</v>
      </c>
      <c r="G59" s="32" t="n">
        <v>0</v>
      </c>
      <c r="H59" s="18" t="n">
        <f aca="false">IF(F59=0,0,G59/F59)</f>
        <v>0</v>
      </c>
      <c r="I59" s="33" t="s">
        <v>82</v>
      </c>
      <c r="J59" s="30"/>
      <c r="L59" s="0" t="n">
        <v>0</v>
      </c>
      <c r="M59" s="0" t="n">
        <v>0</v>
      </c>
      <c r="N59" s="0" t="n">
        <v>0</v>
      </c>
      <c r="O59" s="0" t="n">
        <v>0</v>
      </c>
      <c r="P59" s="0" t="n">
        <v>0</v>
      </c>
      <c r="Q59" s="0" t="n">
        <v>0</v>
      </c>
      <c r="R59" s="0" t="n">
        <v>0</v>
      </c>
      <c r="S59" s="0" t="n">
        <v>1</v>
      </c>
      <c r="T59" s="0" t="n">
        <v>2</v>
      </c>
      <c r="U59" s="0" t="n">
        <v>2</v>
      </c>
      <c r="V59" s="0" t="n">
        <v>2</v>
      </c>
      <c r="W59" s="0" t="n">
        <v>2</v>
      </c>
      <c r="X59" s="0" t="n">
        <v>0</v>
      </c>
      <c r="Y59" s="0" t="n">
        <v>2</v>
      </c>
      <c r="Z59" s="0" t="n">
        <v>1</v>
      </c>
      <c r="AA59" s="0" t="n">
        <v>1</v>
      </c>
      <c r="AB59" s="0" t="n">
        <v>1</v>
      </c>
      <c r="AC59" s="0" t="n">
        <v>1</v>
      </c>
      <c r="AD59" s="0" t="n">
        <v>1</v>
      </c>
      <c r="AE59" s="0" t="n">
        <v>0</v>
      </c>
      <c r="AF59" s="0" t="n">
        <v>1</v>
      </c>
      <c r="AG59" s="0" t="n">
        <v>1</v>
      </c>
      <c r="AH59" s="0" t="n">
        <v>1</v>
      </c>
      <c r="AI59" s="0" t="n">
        <v>1</v>
      </c>
      <c r="AJ59" s="0" t="n">
        <v>1</v>
      </c>
      <c r="AK59" s="0" t="n">
        <v>1</v>
      </c>
      <c r="AL59" s="0" t="n">
        <v>1</v>
      </c>
      <c r="AM59" s="0" t="n">
        <v>1</v>
      </c>
    </row>
    <row r="60" customFormat="false" ht="23.85" hidden="false" customHeight="false" outlineLevel="0" collapsed="false">
      <c r="A60" s="17" t="n">
        <v>55</v>
      </c>
      <c r="B60" s="30" t="s">
        <v>30</v>
      </c>
      <c r="C60" s="17" t="s">
        <v>189</v>
      </c>
      <c r="D60" s="30" t="s">
        <v>190</v>
      </c>
      <c r="E60" s="31"/>
      <c r="F60" s="17" t="n">
        <f aca="false">INDEX(L60:AM60,MATCH(Scope&amp;"|"&amp;Typology,$L$5:$AM$5,0))</f>
        <v>2</v>
      </c>
      <c r="G60" s="32" t="n">
        <v>0</v>
      </c>
      <c r="H60" s="18" t="n">
        <f aca="false">IF(F60=0,0,G60/F60)</f>
        <v>0</v>
      </c>
      <c r="I60" s="33" t="s">
        <v>82</v>
      </c>
      <c r="J60" s="30"/>
      <c r="L60" s="0" t="n">
        <v>3</v>
      </c>
      <c r="M60" s="0" t="n">
        <v>3</v>
      </c>
      <c r="N60" s="0" t="n">
        <v>3</v>
      </c>
      <c r="O60" s="0" t="n">
        <v>3</v>
      </c>
      <c r="P60" s="0" t="n">
        <v>3</v>
      </c>
      <c r="Q60" s="0" t="n">
        <v>0</v>
      </c>
      <c r="R60" s="0" t="n">
        <v>3</v>
      </c>
      <c r="S60" s="0" t="n">
        <v>2</v>
      </c>
      <c r="T60" s="0" t="n">
        <v>2</v>
      </c>
      <c r="U60" s="0" t="n">
        <v>2</v>
      </c>
      <c r="V60" s="0" t="n">
        <v>2</v>
      </c>
      <c r="W60" s="0" t="n">
        <v>2</v>
      </c>
      <c r="X60" s="0" t="n">
        <v>0</v>
      </c>
      <c r="Y60" s="0" t="n">
        <v>2</v>
      </c>
      <c r="Z60" s="0" t="n">
        <v>2</v>
      </c>
      <c r="AA60" s="0" t="n">
        <v>2</v>
      </c>
      <c r="AB60" s="0" t="n">
        <v>2</v>
      </c>
      <c r="AC60" s="0" t="n">
        <v>2</v>
      </c>
      <c r="AD60" s="0" t="n">
        <v>2</v>
      </c>
      <c r="AE60" s="0" t="n">
        <v>0</v>
      </c>
      <c r="AF60" s="0" t="n">
        <v>2</v>
      </c>
      <c r="AG60" s="0" t="n">
        <v>2</v>
      </c>
      <c r="AH60" s="0" t="n">
        <v>2</v>
      </c>
      <c r="AI60" s="0" t="n">
        <v>2</v>
      </c>
      <c r="AJ60" s="0" t="n">
        <v>2</v>
      </c>
      <c r="AK60" s="0" t="n">
        <v>2</v>
      </c>
      <c r="AL60" s="0" t="n">
        <v>2</v>
      </c>
      <c r="AM60" s="0" t="n">
        <v>2</v>
      </c>
    </row>
    <row r="61" customFormat="false" ht="23.85" hidden="false" customHeight="false" outlineLevel="0" collapsed="false">
      <c r="A61" s="17" t="n">
        <v>56</v>
      </c>
      <c r="B61" s="30" t="s">
        <v>30</v>
      </c>
      <c r="C61" s="17" t="s">
        <v>191</v>
      </c>
      <c r="D61" s="30" t="s">
        <v>192</v>
      </c>
      <c r="E61" s="31"/>
      <c r="F61" s="17" t="n">
        <f aca="false">INDEX(L61:AM61,MATCH(Scope&amp;"|"&amp;Typology,$L$5:$AM$5,0))</f>
        <v>2</v>
      </c>
      <c r="G61" s="32" t="n">
        <v>0</v>
      </c>
      <c r="H61" s="18" t="n">
        <f aca="false">IF(F61=0,0,G61/F61)</f>
        <v>0</v>
      </c>
      <c r="I61" s="33" t="s">
        <v>82</v>
      </c>
      <c r="J61" s="30"/>
      <c r="L61" s="0" t="n">
        <v>0</v>
      </c>
      <c r="M61" s="0" t="n">
        <v>0</v>
      </c>
      <c r="N61" s="0" t="n">
        <v>0</v>
      </c>
      <c r="O61" s="0" t="n">
        <v>0</v>
      </c>
      <c r="P61" s="0" t="n">
        <v>0</v>
      </c>
      <c r="Q61" s="0" t="n">
        <v>0</v>
      </c>
      <c r="R61" s="0" t="n">
        <v>0</v>
      </c>
      <c r="S61" s="0" t="n">
        <v>2</v>
      </c>
      <c r="T61" s="0" t="n">
        <v>2</v>
      </c>
      <c r="U61" s="0" t="n">
        <v>2</v>
      </c>
      <c r="V61" s="0" t="n">
        <v>2</v>
      </c>
      <c r="W61" s="0" t="n">
        <v>2</v>
      </c>
      <c r="X61" s="0" t="n">
        <v>0</v>
      </c>
      <c r="Y61" s="0" t="n">
        <v>2</v>
      </c>
      <c r="Z61" s="0" t="n">
        <v>2</v>
      </c>
      <c r="AA61" s="0" t="n">
        <v>2</v>
      </c>
      <c r="AB61" s="0" t="n">
        <v>2</v>
      </c>
      <c r="AC61" s="0" t="n">
        <v>2</v>
      </c>
      <c r="AD61" s="0" t="n">
        <v>2</v>
      </c>
      <c r="AE61" s="0" t="n">
        <v>0</v>
      </c>
      <c r="AF61" s="0" t="n">
        <v>2</v>
      </c>
      <c r="AG61" s="0" t="n">
        <v>2</v>
      </c>
      <c r="AH61" s="0" t="n">
        <v>2</v>
      </c>
      <c r="AI61" s="0" t="n">
        <v>2</v>
      </c>
      <c r="AJ61" s="0" t="n">
        <v>2</v>
      </c>
      <c r="AK61" s="0" t="n">
        <v>2</v>
      </c>
      <c r="AL61" s="0" t="n">
        <v>2</v>
      </c>
      <c r="AM61" s="0" t="n">
        <v>2</v>
      </c>
    </row>
    <row r="62" customFormat="false" ht="15" hidden="false" customHeight="false" outlineLevel="0" collapsed="false">
      <c r="D62" s="34" t="s">
        <v>31</v>
      </c>
      <c r="E62" s="35"/>
      <c r="F62" s="34" t="n">
        <f aca="false">SUM(F6:F61)</f>
        <v>130</v>
      </c>
      <c r="G62" s="34" t="n">
        <f aca="false">SUM(G6:G61)</f>
        <v>0</v>
      </c>
      <c r="H62" s="36" t="n">
        <f aca="false">IF(F62=0,0,G62/F62)</f>
        <v>0</v>
      </c>
    </row>
  </sheetData>
  <mergeCells count="3">
    <mergeCell ref="A1:J1"/>
    <mergeCell ref="A2:J2"/>
    <mergeCell ref="A3:E3"/>
  </mergeCells>
  <conditionalFormatting sqref="H6:H61">
    <cfRule type="dataBar" priority="2">
      <dataBar showValue="1" minLength="10" maxLength="90">
        <cfvo type="num" val="0"/>
        <cfvo type="num" val="1"/>
        <color rgb="FF1F7A4D"/>
      </dataBar>
      <extLst>
        <ext xmlns:x14="http://schemas.microsoft.com/office/spreadsheetml/2009/9/main" uri="{B025F937-C7B1-47D3-B67F-A62EFF666E3E}">
          <x14:id>{EC50CCCD-F16A-4389-9FBA-BB10E4C4D01D}</x14:id>
        </ext>
      </extLst>
    </cfRule>
  </conditionalFormatting>
  <conditionalFormatting sqref="E6:E61">
    <cfRule type="expression" priority="3" aboveAverage="0" equalAverage="0" bottom="0" percent="0" rank="0" text="" dxfId="1">
      <formula>AND($E6="Yes",$F6&gt;0,$G6&lt;$F6)</formula>
    </cfRule>
  </conditionalFormatting>
  <dataValidations count="57">
    <dataValidation allowBlank="true" errorStyle="stop" operator="between" showDropDown="false" showErrorMessage="false" showInputMessage="false" sqref="I6:I61" type="list">
      <formula1>Data!$F$2:$F$5</formula1>
      <formula2>0</formula2>
    </dataValidation>
    <dataValidation allowBlank="true" error="Enter a whole number between 0 and the credit's Max Pts for the selected scope/typology." errorStyle="stop" errorTitle="Out of range" operator="between" showDropDown="false" showErrorMessage="true" showInputMessage="false" sqref="G6" type="whole">
      <formula1>0</formula1>
      <formula2>F6</formula2>
    </dataValidation>
    <dataValidation allowBlank="true" error="Enter a whole number between 0 and the credit's Max Pts for the selected scope/typology." errorStyle="stop" errorTitle="Out of range" operator="between" showDropDown="false" showErrorMessage="true" showInputMessage="false" sqref="G7" type="whole">
      <formula1>0</formula1>
      <formula2>F7</formula2>
    </dataValidation>
    <dataValidation allowBlank="true" error="Enter a whole number between 0 and the credit's Max Pts for the selected scope/typology." errorStyle="stop" errorTitle="Out of range" operator="between" showDropDown="false" showErrorMessage="true" showInputMessage="false" sqref="G8" type="whole">
      <formula1>0</formula1>
      <formula2>F8</formula2>
    </dataValidation>
    <dataValidation allowBlank="true" error="Enter a whole number between 0 and the credit's Max Pts for the selected scope/typology." errorStyle="stop" errorTitle="Out of range" operator="between" showDropDown="false" showErrorMessage="true" showInputMessage="false" sqref="G9" type="whole">
      <formula1>0</formula1>
      <formula2>F9</formula2>
    </dataValidation>
    <dataValidation allowBlank="true" error="Enter a whole number between 0 and the credit's Max Pts for the selected scope/typology." errorStyle="stop" errorTitle="Out of range" operator="between" showDropDown="false" showErrorMessage="true" showInputMessage="false" sqref="G10" type="whole">
      <formula1>0</formula1>
      <formula2>F10</formula2>
    </dataValidation>
    <dataValidation allowBlank="true" error="Enter a whole number between 0 and the credit's Max Pts for the selected scope/typology." errorStyle="stop" errorTitle="Out of range" operator="between" showDropDown="false" showErrorMessage="true" showInputMessage="false" sqref="G11" type="whole">
      <formula1>0</formula1>
      <formula2>F11</formula2>
    </dataValidation>
    <dataValidation allowBlank="true" error="Enter a whole number between 0 and the credit's Max Pts for the selected scope/typology." errorStyle="stop" errorTitle="Out of range" operator="between" showDropDown="false" showErrorMessage="true" showInputMessage="false" sqref="G12" type="whole">
      <formula1>0</formula1>
      <formula2>F12</formula2>
    </dataValidation>
    <dataValidation allowBlank="true" error="Enter a whole number between 0 and the credit's Max Pts for the selected scope/typology." errorStyle="stop" errorTitle="Out of range" operator="between" showDropDown="false" showErrorMessage="true" showInputMessage="false" sqref="G13" type="whole">
      <formula1>0</formula1>
      <formula2>F13</formula2>
    </dataValidation>
    <dataValidation allowBlank="true" error="Enter a whole number between 0 and the credit's Max Pts for the selected scope/typology." errorStyle="stop" errorTitle="Out of range" operator="between" showDropDown="false" showErrorMessage="true" showInputMessage="false" sqref="G14" type="whole">
      <formula1>0</formula1>
      <formula2>F14</formula2>
    </dataValidation>
    <dataValidation allowBlank="true" error="Enter a whole number between 0 and the credit's Max Pts for the selected scope/typology." errorStyle="stop" errorTitle="Out of range" operator="between" showDropDown="false" showErrorMessage="true" showInputMessage="false" sqref="G15" type="whole">
      <formula1>0</formula1>
      <formula2>F15</formula2>
    </dataValidation>
    <dataValidation allowBlank="true" error="Enter a whole number between 0 and the credit's Max Pts for the selected scope/typology." errorStyle="stop" errorTitle="Out of range" operator="between" showDropDown="false" showErrorMessage="true" showInputMessage="false" sqref="G16" type="whole">
      <formula1>0</formula1>
      <formula2>F16</formula2>
    </dataValidation>
    <dataValidation allowBlank="true" error="Enter a whole number between 0 and the credit's Max Pts for the selected scope/typology." errorStyle="stop" errorTitle="Out of range" operator="between" showDropDown="false" showErrorMessage="true" showInputMessage="false" sqref="G17" type="whole">
      <formula1>0</formula1>
      <formula2>F17</formula2>
    </dataValidation>
    <dataValidation allowBlank="true" error="Enter a whole number between 0 and the credit's Max Pts for the selected scope/typology." errorStyle="stop" errorTitle="Out of range" operator="between" showDropDown="false" showErrorMessage="true" showInputMessage="false" sqref="G18" type="whole">
      <formula1>0</formula1>
      <formula2>F18</formula2>
    </dataValidation>
    <dataValidation allowBlank="true" error="Enter a whole number between 0 and the credit's Max Pts for the selected scope/typology." errorStyle="stop" errorTitle="Out of range" operator="between" showDropDown="false" showErrorMessage="true" showInputMessage="false" sqref="G19" type="whole">
      <formula1>0</formula1>
      <formula2>F19</formula2>
    </dataValidation>
    <dataValidation allowBlank="true" error="Enter a whole number between 0 and the credit's Max Pts for the selected scope/typology." errorStyle="stop" errorTitle="Out of range" operator="between" showDropDown="false" showErrorMessage="true" showInputMessage="false" sqref="G20" type="whole">
      <formula1>0</formula1>
      <formula2>F20</formula2>
    </dataValidation>
    <dataValidation allowBlank="true" error="Enter a whole number between 0 and the credit's Max Pts for the selected scope/typology." errorStyle="stop" errorTitle="Out of range" operator="between" showDropDown="false" showErrorMessage="true" showInputMessage="false" sqref="G21" type="whole">
      <formula1>0</formula1>
      <formula2>F21</formula2>
    </dataValidation>
    <dataValidation allowBlank="true" error="Enter a whole number between 0 and the credit's Max Pts for the selected scope/typology." errorStyle="stop" errorTitle="Out of range" operator="between" showDropDown="false" showErrorMessage="true" showInputMessage="false" sqref="G22" type="whole">
      <formula1>0</formula1>
      <formula2>F22</formula2>
    </dataValidation>
    <dataValidation allowBlank="true" error="Enter a whole number between 0 and the credit's Max Pts for the selected scope/typology." errorStyle="stop" errorTitle="Out of range" operator="between" showDropDown="false" showErrorMessage="true" showInputMessage="false" sqref="G23" type="whole">
      <formula1>0</formula1>
      <formula2>F23</formula2>
    </dataValidation>
    <dataValidation allowBlank="true" error="Enter a whole number between 0 and the credit's Max Pts for the selected scope/typology." errorStyle="stop" errorTitle="Out of range" operator="between" showDropDown="false" showErrorMessage="true" showInputMessage="false" sqref="G24" type="whole">
      <formula1>0</formula1>
      <formula2>F24</formula2>
    </dataValidation>
    <dataValidation allowBlank="true" error="Enter a whole number between 0 and the credit's Max Pts for the selected scope/typology." errorStyle="stop" errorTitle="Out of range" operator="between" showDropDown="false" showErrorMessage="true" showInputMessage="false" sqref="G25" type="whole">
      <formula1>0</formula1>
      <formula2>F25</formula2>
    </dataValidation>
    <dataValidation allowBlank="true" error="Enter a whole number between 0 and the credit's Max Pts for the selected scope/typology." errorStyle="stop" errorTitle="Out of range" operator="between" showDropDown="false" showErrorMessage="true" showInputMessage="false" sqref="G26" type="whole">
      <formula1>0</formula1>
      <formula2>F26</formula2>
    </dataValidation>
    <dataValidation allowBlank="true" error="Enter a whole number between 0 and the credit's Max Pts for the selected scope/typology." errorStyle="stop" errorTitle="Out of range" operator="between" showDropDown="false" showErrorMessage="true" showInputMessage="false" sqref="G27" type="whole">
      <formula1>0</formula1>
      <formula2>F27</formula2>
    </dataValidation>
    <dataValidation allowBlank="true" error="Enter a whole number between 0 and the credit's Max Pts for the selected scope/typology." errorStyle="stop" errorTitle="Out of range" operator="between" showDropDown="false" showErrorMessage="true" showInputMessage="false" sqref="G28" type="whole">
      <formula1>0</formula1>
      <formula2>F28</formula2>
    </dataValidation>
    <dataValidation allowBlank="true" error="Enter a whole number between 0 and the credit's Max Pts for the selected scope/typology." errorStyle="stop" errorTitle="Out of range" operator="between" showDropDown="false" showErrorMessage="true" showInputMessage="false" sqref="G29" type="whole">
      <formula1>0</formula1>
      <formula2>F29</formula2>
    </dataValidation>
    <dataValidation allowBlank="true" error="Enter a whole number between 0 and the credit's Max Pts for the selected scope/typology." errorStyle="stop" errorTitle="Out of range" operator="between" showDropDown="false" showErrorMessage="true" showInputMessage="false" sqref="G30" type="whole">
      <formula1>0</formula1>
      <formula2>F30</formula2>
    </dataValidation>
    <dataValidation allowBlank="true" error="Enter a whole number between 0 and the credit's Max Pts for the selected scope/typology." errorStyle="stop" errorTitle="Out of range" operator="between" showDropDown="false" showErrorMessage="true" showInputMessage="false" sqref="G31" type="whole">
      <formula1>0</formula1>
      <formula2>F31</formula2>
    </dataValidation>
    <dataValidation allowBlank="true" error="Enter a whole number between 0 and the credit's Max Pts for the selected scope/typology." errorStyle="stop" errorTitle="Out of range" operator="between" showDropDown="false" showErrorMessage="true" showInputMessage="false" sqref="G32" type="whole">
      <formula1>0</formula1>
      <formula2>F32</formula2>
    </dataValidation>
    <dataValidation allowBlank="true" error="Enter a whole number between 0 and the credit's Max Pts for the selected scope/typology." errorStyle="stop" errorTitle="Out of range" operator="between" showDropDown="false" showErrorMessage="true" showInputMessage="false" sqref="G33" type="whole">
      <formula1>0</formula1>
      <formula2>F33</formula2>
    </dataValidation>
    <dataValidation allowBlank="true" error="Enter a whole number between 0 and the credit's Max Pts for the selected scope/typology." errorStyle="stop" errorTitle="Out of range" operator="between" showDropDown="false" showErrorMessage="true" showInputMessage="false" sqref="G34" type="whole">
      <formula1>0</formula1>
      <formula2>F34</formula2>
    </dataValidation>
    <dataValidation allowBlank="true" error="Enter a whole number between 0 and the credit's Max Pts for the selected scope/typology." errorStyle="stop" errorTitle="Out of range" operator="between" showDropDown="false" showErrorMessage="true" showInputMessage="false" sqref="G35" type="whole">
      <formula1>0</formula1>
      <formula2>F35</formula2>
    </dataValidation>
    <dataValidation allowBlank="true" error="Enter a whole number between 0 and the credit's Max Pts for the selected scope/typology." errorStyle="stop" errorTitle="Out of range" operator="between" showDropDown="false" showErrorMessage="true" showInputMessage="false" sqref="G36" type="whole">
      <formula1>0</formula1>
      <formula2>F36</formula2>
    </dataValidation>
    <dataValidation allowBlank="true" error="Enter a whole number between 0 and the credit's Max Pts for the selected scope/typology." errorStyle="stop" errorTitle="Out of range" operator="between" showDropDown="false" showErrorMessage="true" showInputMessage="false" sqref="G37" type="whole">
      <formula1>0</formula1>
      <formula2>F37</formula2>
    </dataValidation>
    <dataValidation allowBlank="true" error="Enter a whole number between 0 and the credit's Max Pts for the selected scope/typology." errorStyle="stop" errorTitle="Out of range" operator="between" showDropDown="false" showErrorMessage="true" showInputMessage="false" sqref="G38" type="whole">
      <formula1>0</formula1>
      <formula2>F38</formula2>
    </dataValidation>
    <dataValidation allowBlank="true" error="Enter a whole number between 0 and the credit's Max Pts for the selected scope/typology." errorStyle="stop" errorTitle="Out of range" operator="between" showDropDown="false" showErrorMessage="true" showInputMessage="false" sqref="G39" type="whole">
      <formula1>0</formula1>
      <formula2>F39</formula2>
    </dataValidation>
    <dataValidation allowBlank="true" error="Enter a whole number between 0 and the credit's Max Pts for the selected scope/typology." errorStyle="stop" errorTitle="Out of range" operator="between" showDropDown="false" showErrorMessage="true" showInputMessage="false" sqref="G40" type="whole">
      <formula1>0</formula1>
      <formula2>F40</formula2>
    </dataValidation>
    <dataValidation allowBlank="true" error="Enter a whole number between 0 and the credit's Max Pts for the selected scope/typology." errorStyle="stop" errorTitle="Out of range" operator="between" showDropDown="false" showErrorMessage="true" showInputMessage="false" sqref="G41" type="whole">
      <formula1>0</formula1>
      <formula2>F41</formula2>
    </dataValidation>
    <dataValidation allowBlank="true" error="Enter a whole number between 0 and the credit's Max Pts for the selected scope/typology." errorStyle="stop" errorTitle="Out of range" operator="between" showDropDown="false" showErrorMessage="true" showInputMessage="false" sqref="G42" type="whole">
      <formula1>0</formula1>
      <formula2>F42</formula2>
    </dataValidation>
    <dataValidation allowBlank="true" error="Enter a whole number between 0 and the credit's Max Pts for the selected scope/typology." errorStyle="stop" errorTitle="Out of range" operator="between" showDropDown="false" showErrorMessage="true" showInputMessage="false" sqref="G43" type="whole">
      <formula1>0</formula1>
      <formula2>F43</formula2>
    </dataValidation>
    <dataValidation allowBlank="true" error="Enter a whole number between 0 and the credit's Max Pts for the selected scope/typology." errorStyle="stop" errorTitle="Out of range" operator="between" showDropDown="false" showErrorMessage="true" showInputMessage="false" sqref="G44" type="whole">
      <formula1>0</formula1>
      <formula2>F44</formula2>
    </dataValidation>
    <dataValidation allowBlank="true" error="Enter a whole number between 0 and the credit's Max Pts for the selected scope/typology." errorStyle="stop" errorTitle="Out of range" operator="between" showDropDown="false" showErrorMessage="true" showInputMessage="false" sqref="G45" type="whole">
      <formula1>0</formula1>
      <formula2>F45</formula2>
    </dataValidation>
    <dataValidation allowBlank="true" error="Enter a whole number between 0 and the credit's Max Pts for the selected scope/typology." errorStyle="stop" errorTitle="Out of range" operator="between" showDropDown="false" showErrorMessage="true" showInputMessage="false" sqref="G46" type="whole">
      <formula1>0</formula1>
      <formula2>F46</formula2>
    </dataValidation>
    <dataValidation allowBlank="true" error="Enter a whole number between 0 and the credit's Max Pts for the selected scope/typology." errorStyle="stop" errorTitle="Out of range" operator="between" showDropDown="false" showErrorMessage="true" showInputMessage="false" sqref="G47" type="whole">
      <formula1>0</formula1>
      <formula2>F47</formula2>
    </dataValidation>
    <dataValidation allowBlank="true" error="Enter a whole number between 0 and the credit's Max Pts for the selected scope/typology." errorStyle="stop" errorTitle="Out of range" operator="between" showDropDown="false" showErrorMessage="true" showInputMessage="false" sqref="G48" type="whole">
      <formula1>0</formula1>
      <formula2>F48</formula2>
    </dataValidation>
    <dataValidation allowBlank="true" error="Enter a whole number between 0 and the credit's Max Pts for the selected scope/typology." errorStyle="stop" errorTitle="Out of range" operator="between" showDropDown="false" showErrorMessage="true" showInputMessage="false" sqref="G49" type="whole">
      <formula1>0</formula1>
      <formula2>F49</formula2>
    </dataValidation>
    <dataValidation allowBlank="true" error="Enter a whole number between 0 and the credit's Max Pts for the selected scope/typology." errorStyle="stop" errorTitle="Out of range" operator="between" showDropDown="false" showErrorMessage="true" showInputMessage="false" sqref="G50" type="whole">
      <formula1>0</formula1>
      <formula2>F50</formula2>
    </dataValidation>
    <dataValidation allowBlank="true" error="Enter a whole number between 0 and the credit's Max Pts for the selected scope/typology." errorStyle="stop" errorTitle="Out of range" operator="between" showDropDown="false" showErrorMessage="true" showInputMessage="false" sqref="G51" type="whole">
      <formula1>0</formula1>
      <formula2>F51</formula2>
    </dataValidation>
    <dataValidation allowBlank="true" error="Enter a whole number between 0 and the credit's Max Pts for the selected scope/typology." errorStyle="stop" errorTitle="Out of range" operator="between" showDropDown="false" showErrorMessage="true" showInputMessage="false" sqref="G52" type="whole">
      <formula1>0</formula1>
      <formula2>F52</formula2>
    </dataValidation>
    <dataValidation allowBlank="true" error="Enter a whole number between 0 and the credit's Max Pts for the selected scope/typology." errorStyle="stop" errorTitle="Out of range" operator="between" showDropDown="false" showErrorMessage="true" showInputMessage="false" sqref="G53" type="whole">
      <formula1>0</formula1>
      <formula2>F53</formula2>
    </dataValidation>
    <dataValidation allowBlank="true" error="Enter a whole number between 0 and the credit's Max Pts for the selected scope/typology." errorStyle="stop" errorTitle="Out of range" operator="between" showDropDown="false" showErrorMessage="true" showInputMessage="false" sqref="G54" type="whole">
      <formula1>0</formula1>
      <formula2>F54</formula2>
    </dataValidation>
    <dataValidation allowBlank="true" error="Enter a whole number between 0 and the credit's Max Pts for the selected scope/typology." errorStyle="stop" errorTitle="Out of range" operator="between" showDropDown="false" showErrorMessage="true" showInputMessage="false" sqref="G55" type="whole">
      <formula1>0</formula1>
      <formula2>F55</formula2>
    </dataValidation>
    <dataValidation allowBlank="true" error="Enter a whole number between 0 and the credit's Max Pts for the selected scope/typology." errorStyle="stop" errorTitle="Out of range" operator="between" showDropDown="false" showErrorMessage="true" showInputMessage="false" sqref="G56" type="whole">
      <formula1>0</formula1>
      <formula2>F56</formula2>
    </dataValidation>
    <dataValidation allowBlank="true" error="Enter a whole number between 0 and the credit's Max Pts for the selected scope/typology." errorStyle="stop" errorTitle="Out of range" operator="between" showDropDown="false" showErrorMessage="true" showInputMessage="false" sqref="G57" type="whole">
      <formula1>0</formula1>
      <formula2>F57</formula2>
    </dataValidation>
    <dataValidation allowBlank="true" error="Enter a whole number between 0 and the credit's Max Pts for the selected scope/typology." errorStyle="stop" errorTitle="Out of range" operator="between" showDropDown="false" showErrorMessage="true" showInputMessage="false" sqref="G58" type="whole">
      <formula1>0</formula1>
      <formula2>F58</formula2>
    </dataValidation>
    <dataValidation allowBlank="true" error="Enter a whole number between 0 and the credit's Max Pts for the selected scope/typology." errorStyle="stop" errorTitle="Out of range" operator="between" showDropDown="false" showErrorMessage="true" showInputMessage="false" sqref="G59" type="whole">
      <formula1>0</formula1>
      <formula2>F59</formula2>
    </dataValidation>
    <dataValidation allowBlank="true" error="Enter a whole number between 0 and the credit's Max Pts for the selected scope/typology." errorStyle="stop" errorTitle="Out of range" operator="between" showDropDown="false" showErrorMessage="true" showInputMessage="false" sqref="G60" type="whole">
      <formula1>0</formula1>
      <formula2>F60</formula2>
    </dataValidation>
    <dataValidation allowBlank="true" error="Enter a whole number between 0 and the credit's Max Pts for the selected scope/typology." errorStyle="stop" errorTitle="Out of range" operator="between" showDropDown="false" showErrorMessage="true" showInputMessage="false" sqref="G61" type="whole">
      <formula1>0</formula1>
      <formula2>F61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EC50CCCD-F16A-4389-9FBA-BB10E4C4D01D}">
            <x14:dataBar minLength="10" maxLength="90" axisPosition="none" gradient="true">
              <x14:cfvo type="num">
                <xm:f>0</xm:f>
              </x14:cfvo>
              <x14:cfvo type="num">
                <xm:f>1</xm:f>
              </x14:cfvo>
              <x14:negativeFillColor rgb="FF1F7A4D"/>
              <x14:axisColor rgb="FF000000"/>
            </x14:dataBar>
          </x14:cfRule>
          <xm:sqref>H6:H61</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2" min="2" style="0" width="26"/>
    <col collapsed="false" customWidth="true" hidden="false" outlineLevel="0" max="3" min="3" style="0" width="60"/>
    <col collapsed="false" customWidth="true" hidden="false" outlineLevel="0" max="5" min="4" style="0" width="52"/>
  </cols>
  <sheetData>
    <row r="1" customFormat="false" ht="27.75" hidden="false" customHeight="true" outlineLevel="0" collapsed="false">
      <c r="A1" s="37" t="s">
        <v>193</v>
      </c>
      <c r="B1" s="37"/>
      <c r="C1" s="37"/>
      <c r="D1" s="37"/>
      <c r="E1" s="37"/>
    </row>
    <row r="3" customFormat="false" ht="15" hidden="false" customHeight="false" outlineLevel="0" collapsed="false">
      <c r="A3" s="15" t="s">
        <v>43</v>
      </c>
      <c r="B3" s="15" t="s">
        <v>44</v>
      </c>
      <c r="C3" s="15" t="s">
        <v>194</v>
      </c>
      <c r="D3" s="15" t="s">
        <v>195</v>
      </c>
      <c r="E3" s="15" t="s">
        <v>196</v>
      </c>
    </row>
    <row r="4" customFormat="false" ht="15" hidden="false" customHeight="true" outlineLevel="0" collapsed="false">
      <c r="A4" s="38" t="s">
        <v>22</v>
      </c>
      <c r="B4" s="38"/>
      <c r="C4" s="38"/>
      <c r="D4" s="38"/>
      <c r="E4" s="38"/>
    </row>
    <row r="5" customFormat="false" ht="181.5" hidden="false" customHeight="true" outlineLevel="0" collapsed="false">
      <c r="A5" s="39" t="s">
        <v>197</v>
      </c>
      <c r="B5" s="40" t="s">
        <v>80</v>
      </c>
      <c r="C5" s="41" t="s">
        <v>198</v>
      </c>
      <c r="D5" s="41" t="s">
        <v>199</v>
      </c>
      <c r="E5" s="41" t="s">
        <v>200</v>
      </c>
    </row>
    <row r="6" customFormat="false" ht="181.5" hidden="false" customHeight="true" outlineLevel="0" collapsed="false">
      <c r="A6" s="39" t="s">
        <v>201</v>
      </c>
      <c r="B6" s="40" t="s">
        <v>84</v>
      </c>
      <c r="C6" s="41" t="s">
        <v>202</v>
      </c>
      <c r="D6" s="41" t="s">
        <v>203</v>
      </c>
      <c r="E6" s="41" t="s">
        <v>204</v>
      </c>
    </row>
    <row r="7" customFormat="false" ht="129.75" hidden="false" customHeight="true" outlineLevel="0" collapsed="false">
      <c r="A7" s="40" t="s">
        <v>85</v>
      </c>
      <c r="B7" s="40" t="s">
        <v>86</v>
      </c>
      <c r="C7" s="41" t="s">
        <v>205</v>
      </c>
      <c r="D7" s="41" t="s">
        <v>206</v>
      </c>
      <c r="E7" s="41" t="s">
        <v>207</v>
      </c>
    </row>
    <row r="8" customFormat="false" ht="195" hidden="false" customHeight="true" outlineLevel="0" collapsed="false">
      <c r="A8" s="40" t="s">
        <v>87</v>
      </c>
      <c r="B8" s="40" t="s">
        <v>88</v>
      </c>
      <c r="C8" s="41" t="s">
        <v>208</v>
      </c>
      <c r="D8" s="41" t="s">
        <v>209</v>
      </c>
      <c r="E8" s="41" t="s">
        <v>210</v>
      </c>
    </row>
    <row r="9" customFormat="false" ht="142.5" hidden="false" customHeight="true" outlineLevel="0" collapsed="false">
      <c r="A9" s="40" t="s">
        <v>89</v>
      </c>
      <c r="B9" s="40" t="s">
        <v>90</v>
      </c>
      <c r="C9" s="41" t="s">
        <v>211</v>
      </c>
      <c r="D9" s="41" t="s">
        <v>212</v>
      </c>
      <c r="E9" s="41" t="s">
        <v>213</v>
      </c>
    </row>
    <row r="10" customFormat="false" ht="337.5" hidden="false" customHeight="true" outlineLevel="0" collapsed="false">
      <c r="A10" s="40" t="s">
        <v>91</v>
      </c>
      <c r="B10" s="40" t="s">
        <v>92</v>
      </c>
      <c r="C10" s="41" t="s">
        <v>214</v>
      </c>
      <c r="D10" s="41" t="s">
        <v>215</v>
      </c>
      <c r="E10" s="41" t="s">
        <v>216</v>
      </c>
    </row>
    <row r="11" customFormat="false" ht="181.5" hidden="false" customHeight="true" outlineLevel="0" collapsed="false">
      <c r="A11" s="40" t="s">
        <v>93</v>
      </c>
      <c r="B11" s="40" t="s">
        <v>94</v>
      </c>
      <c r="C11" s="41" t="s">
        <v>217</v>
      </c>
      <c r="D11" s="41" t="s">
        <v>218</v>
      </c>
      <c r="E11" s="41" t="s">
        <v>219</v>
      </c>
    </row>
    <row r="12" customFormat="false" ht="15" hidden="false" customHeight="true" outlineLevel="0" collapsed="false">
      <c r="A12" s="38" t="s">
        <v>23</v>
      </c>
      <c r="B12" s="38"/>
      <c r="C12" s="38"/>
      <c r="D12" s="38"/>
      <c r="E12" s="38"/>
    </row>
    <row r="13" customFormat="false" ht="420" hidden="false" customHeight="true" outlineLevel="0" collapsed="false">
      <c r="A13" s="40" t="s">
        <v>95</v>
      </c>
      <c r="B13" s="40" t="s">
        <v>96</v>
      </c>
      <c r="C13" s="41" t="s">
        <v>220</v>
      </c>
      <c r="D13" s="41" t="s">
        <v>221</v>
      </c>
      <c r="E13" s="41" t="s">
        <v>222</v>
      </c>
    </row>
    <row r="14" customFormat="false" ht="220.5" hidden="false" customHeight="true" outlineLevel="0" collapsed="false">
      <c r="A14" s="40" t="s">
        <v>97</v>
      </c>
      <c r="B14" s="40" t="s">
        <v>98</v>
      </c>
      <c r="C14" s="41" t="s">
        <v>223</v>
      </c>
      <c r="D14" s="41" t="s">
        <v>224</v>
      </c>
      <c r="E14" s="41" t="s">
        <v>225</v>
      </c>
    </row>
    <row r="15" customFormat="false" ht="142.5" hidden="false" customHeight="true" outlineLevel="0" collapsed="false">
      <c r="A15" s="40" t="s">
        <v>99</v>
      </c>
      <c r="B15" s="40" t="s">
        <v>100</v>
      </c>
      <c r="C15" s="41" t="s">
        <v>226</v>
      </c>
      <c r="D15" s="41" t="s">
        <v>227</v>
      </c>
      <c r="E15" s="41" t="s">
        <v>228</v>
      </c>
    </row>
    <row r="16" customFormat="false" ht="337.5" hidden="false" customHeight="true" outlineLevel="0" collapsed="false">
      <c r="A16" s="40" t="s">
        <v>101</v>
      </c>
      <c r="B16" s="40" t="s">
        <v>102</v>
      </c>
      <c r="C16" s="41" t="s">
        <v>229</v>
      </c>
      <c r="D16" s="41" t="s">
        <v>230</v>
      </c>
      <c r="E16" s="41" t="s">
        <v>231</v>
      </c>
    </row>
    <row r="17" customFormat="false" ht="298.5" hidden="false" customHeight="true" outlineLevel="0" collapsed="false">
      <c r="A17" s="40" t="s">
        <v>103</v>
      </c>
      <c r="B17" s="40" t="s">
        <v>104</v>
      </c>
      <c r="C17" s="41" t="s">
        <v>232</v>
      </c>
      <c r="D17" s="41" t="s">
        <v>233</v>
      </c>
      <c r="E17" s="41" t="s">
        <v>234</v>
      </c>
    </row>
    <row r="18" customFormat="false" ht="15" hidden="false" customHeight="true" outlineLevel="0" collapsed="false">
      <c r="A18" s="38" t="s">
        <v>24</v>
      </c>
      <c r="B18" s="38"/>
      <c r="C18" s="38"/>
      <c r="D18" s="38"/>
      <c r="E18" s="38"/>
    </row>
    <row r="19" customFormat="false" ht="90.75" hidden="false" customHeight="true" outlineLevel="0" collapsed="false">
      <c r="A19" s="40" t="s">
        <v>105</v>
      </c>
      <c r="B19" s="40" t="s">
        <v>106</v>
      </c>
      <c r="C19" s="41" t="s">
        <v>235</v>
      </c>
      <c r="D19" s="41" t="s">
        <v>236</v>
      </c>
      <c r="E19" s="41" t="s">
        <v>237</v>
      </c>
    </row>
    <row r="20" customFormat="false" ht="78" hidden="false" customHeight="true" outlineLevel="0" collapsed="false">
      <c r="A20" s="40" t="s">
        <v>107</v>
      </c>
      <c r="B20" s="40" t="s">
        <v>108</v>
      </c>
      <c r="C20" s="41" t="s">
        <v>238</v>
      </c>
      <c r="D20" s="41" t="s">
        <v>239</v>
      </c>
      <c r="E20" s="41" t="s">
        <v>240</v>
      </c>
    </row>
    <row r="21" customFormat="false" ht="246.75" hidden="false" customHeight="true" outlineLevel="0" collapsed="false">
      <c r="A21" s="40" t="s">
        <v>109</v>
      </c>
      <c r="B21" s="40" t="s">
        <v>110</v>
      </c>
      <c r="C21" s="41" t="s">
        <v>241</v>
      </c>
      <c r="D21" s="41" t="s">
        <v>242</v>
      </c>
      <c r="E21" s="41" t="s">
        <v>243</v>
      </c>
    </row>
    <row r="22" customFormat="false" ht="15" hidden="false" customHeight="true" outlineLevel="0" collapsed="false">
      <c r="A22" s="38" t="s">
        <v>25</v>
      </c>
      <c r="B22" s="38"/>
      <c r="C22" s="38"/>
      <c r="D22" s="38"/>
      <c r="E22" s="38"/>
    </row>
    <row r="23" customFormat="false" ht="285.75" hidden="false" customHeight="true" outlineLevel="0" collapsed="false">
      <c r="A23" s="39" t="s">
        <v>244</v>
      </c>
      <c r="B23" s="40" t="s">
        <v>112</v>
      </c>
      <c r="C23" s="41" t="s">
        <v>245</v>
      </c>
      <c r="D23" s="41" t="s">
        <v>246</v>
      </c>
      <c r="E23" s="41" t="s">
        <v>247</v>
      </c>
    </row>
    <row r="24" customFormat="false" ht="103.5" hidden="false" customHeight="true" outlineLevel="0" collapsed="false">
      <c r="A24" s="39" t="s">
        <v>248</v>
      </c>
      <c r="B24" s="40" t="s">
        <v>114</v>
      </c>
      <c r="C24" s="41" t="s">
        <v>249</v>
      </c>
      <c r="D24" s="41" t="s">
        <v>250</v>
      </c>
      <c r="E24" s="41" t="s">
        <v>251</v>
      </c>
    </row>
    <row r="25" customFormat="false" ht="142.5" hidden="false" customHeight="true" outlineLevel="0" collapsed="false">
      <c r="A25" s="40" t="s">
        <v>115</v>
      </c>
      <c r="B25" s="40" t="s">
        <v>116</v>
      </c>
      <c r="C25" s="41" t="s">
        <v>252</v>
      </c>
      <c r="D25" s="41" t="s">
        <v>253</v>
      </c>
      <c r="E25" s="41" t="s">
        <v>254</v>
      </c>
    </row>
    <row r="26" customFormat="false" ht="246.75" hidden="false" customHeight="true" outlineLevel="0" collapsed="false">
      <c r="A26" s="40" t="s">
        <v>117</v>
      </c>
      <c r="B26" s="40" t="s">
        <v>118</v>
      </c>
      <c r="C26" s="41" t="s">
        <v>255</v>
      </c>
      <c r="D26" s="41" t="s">
        <v>256</v>
      </c>
      <c r="E26" s="41" t="s">
        <v>257</v>
      </c>
    </row>
    <row r="27" customFormat="false" ht="195" hidden="false" customHeight="true" outlineLevel="0" collapsed="false">
      <c r="A27" s="40" t="s">
        <v>119</v>
      </c>
      <c r="B27" s="40" t="s">
        <v>120</v>
      </c>
      <c r="C27" s="41" t="s">
        <v>258</v>
      </c>
      <c r="D27" s="41" t="s">
        <v>259</v>
      </c>
      <c r="E27" s="41" t="s">
        <v>260</v>
      </c>
    </row>
    <row r="28" customFormat="false" ht="312" hidden="false" customHeight="true" outlineLevel="0" collapsed="false">
      <c r="A28" s="40" t="s">
        <v>121</v>
      </c>
      <c r="B28" s="40" t="s">
        <v>122</v>
      </c>
      <c r="C28" s="41" t="s">
        <v>261</v>
      </c>
      <c r="D28" s="41" t="s">
        <v>262</v>
      </c>
      <c r="E28" s="41" t="s">
        <v>263</v>
      </c>
    </row>
    <row r="29" customFormat="false" ht="78" hidden="false" customHeight="true" outlineLevel="0" collapsed="false">
      <c r="A29" s="40" t="s">
        <v>123</v>
      </c>
      <c r="B29" s="40" t="s">
        <v>124</v>
      </c>
      <c r="C29" s="41" t="s">
        <v>264</v>
      </c>
      <c r="D29" s="41" t="s">
        <v>265</v>
      </c>
      <c r="E29" s="41" t="s">
        <v>266</v>
      </c>
    </row>
    <row r="30" customFormat="false" ht="15" hidden="false" customHeight="true" outlineLevel="0" collapsed="false">
      <c r="A30" s="38" t="s">
        <v>26</v>
      </c>
      <c r="B30" s="38"/>
      <c r="C30" s="38"/>
      <c r="D30" s="38"/>
      <c r="E30" s="38"/>
    </row>
    <row r="31" customFormat="false" ht="117" hidden="false" customHeight="true" outlineLevel="0" collapsed="false">
      <c r="A31" s="39" t="s">
        <v>267</v>
      </c>
      <c r="B31" s="40" t="s">
        <v>126</v>
      </c>
      <c r="C31" s="41" t="s">
        <v>268</v>
      </c>
      <c r="D31" s="41" t="s">
        <v>269</v>
      </c>
      <c r="E31" s="41" t="s">
        <v>270</v>
      </c>
    </row>
    <row r="32" customFormat="false" ht="195" hidden="false" customHeight="true" outlineLevel="0" collapsed="false">
      <c r="A32" s="39" t="s">
        <v>271</v>
      </c>
      <c r="B32" s="40" t="s">
        <v>128</v>
      </c>
      <c r="C32" s="41" t="s">
        <v>272</v>
      </c>
      <c r="D32" s="41" t="s">
        <v>273</v>
      </c>
      <c r="E32" s="41" t="s">
        <v>274</v>
      </c>
    </row>
    <row r="33" customFormat="false" ht="142.5" hidden="false" customHeight="true" outlineLevel="0" collapsed="false">
      <c r="A33" s="39" t="s">
        <v>275</v>
      </c>
      <c r="B33" s="40" t="s">
        <v>130</v>
      </c>
      <c r="C33" s="41" t="s">
        <v>276</v>
      </c>
      <c r="D33" s="41" t="s">
        <v>277</v>
      </c>
      <c r="E33" s="41" t="s">
        <v>278</v>
      </c>
    </row>
    <row r="34" customFormat="false" ht="195" hidden="false" customHeight="true" outlineLevel="0" collapsed="false">
      <c r="A34" s="40" t="s">
        <v>131</v>
      </c>
      <c r="B34" s="40" t="s">
        <v>132</v>
      </c>
      <c r="C34" s="41" t="s">
        <v>279</v>
      </c>
      <c r="D34" s="41" t="s">
        <v>280</v>
      </c>
      <c r="E34" s="41" t="s">
        <v>281</v>
      </c>
    </row>
    <row r="35" customFormat="false" ht="15" hidden="false" customHeight="true" outlineLevel="0" collapsed="false">
      <c r="A35" s="38" t="s">
        <v>27</v>
      </c>
      <c r="B35" s="38"/>
      <c r="C35" s="38"/>
      <c r="D35" s="38"/>
      <c r="E35" s="38"/>
    </row>
    <row r="36" customFormat="false" ht="181.5" hidden="false" customHeight="true" outlineLevel="0" collapsed="false">
      <c r="A36" s="39" t="s">
        <v>282</v>
      </c>
      <c r="B36" s="40" t="s">
        <v>134</v>
      </c>
      <c r="C36" s="41" t="s">
        <v>283</v>
      </c>
      <c r="D36" s="41" t="s">
        <v>284</v>
      </c>
      <c r="E36" s="41" t="s">
        <v>285</v>
      </c>
    </row>
    <row r="37" customFormat="false" ht="195" hidden="false" customHeight="true" outlineLevel="0" collapsed="false">
      <c r="A37" s="39" t="s">
        <v>286</v>
      </c>
      <c r="B37" s="40" t="s">
        <v>136</v>
      </c>
      <c r="C37" s="41" t="s">
        <v>287</v>
      </c>
      <c r="D37" s="41" t="s">
        <v>288</v>
      </c>
      <c r="E37" s="41" t="s">
        <v>289</v>
      </c>
    </row>
    <row r="38" customFormat="false" ht="234" hidden="false" customHeight="true" outlineLevel="0" collapsed="false">
      <c r="A38" s="39" t="s">
        <v>290</v>
      </c>
      <c r="B38" s="40" t="s">
        <v>138</v>
      </c>
      <c r="C38" s="41" t="s">
        <v>291</v>
      </c>
      <c r="D38" s="41" t="s">
        <v>292</v>
      </c>
      <c r="E38" s="41" t="s">
        <v>293</v>
      </c>
    </row>
    <row r="39" customFormat="false" ht="181.5" hidden="false" customHeight="true" outlineLevel="0" collapsed="false">
      <c r="A39" s="39" t="s">
        <v>294</v>
      </c>
      <c r="B39" s="40" t="s">
        <v>140</v>
      </c>
      <c r="C39" s="41" t="s">
        <v>295</v>
      </c>
      <c r="D39" s="41" t="s">
        <v>296</v>
      </c>
      <c r="E39" s="41" t="s">
        <v>297</v>
      </c>
    </row>
    <row r="40" customFormat="false" ht="273" hidden="false" customHeight="true" outlineLevel="0" collapsed="false">
      <c r="A40" s="39" t="s">
        <v>298</v>
      </c>
      <c r="B40" s="40" t="s">
        <v>142</v>
      </c>
      <c r="C40" s="41" t="s">
        <v>299</v>
      </c>
      <c r="D40" s="41" t="s">
        <v>300</v>
      </c>
      <c r="E40" s="41" t="s">
        <v>301</v>
      </c>
    </row>
    <row r="41" customFormat="false" ht="103.5" hidden="false" customHeight="true" outlineLevel="0" collapsed="false">
      <c r="A41" s="40" t="s">
        <v>143</v>
      </c>
      <c r="B41" s="40" t="s">
        <v>144</v>
      </c>
      <c r="C41" s="41" t="s">
        <v>302</v>
      </c>
      <c r="D41" s="41" t="s">
        <v>303</v>
      </c>
      <c r="E41" s="41" t="s">
        <v>304</v>
      </c>
    </row>
    <row r="42" customFormat="false" ht="220.5" hidden="false" customHeight="true" outlineLevel="0" collapsed="false">
      <c r="A42" s="40" t="s">
        <v>145</v>
      </c>
      <c r="B42" s="40" t="s">
        <v>146</v>
      </c>
      <c r="C42" s="41" t="s">
        <v>305</v>
      </c>
      <c r="D42" s="41" t="s">
        <v>306</v>
      </c>
      <c r="E42" s="41" t="s">
        <v>307</v>
      </c>
    </row>
    <row r="43" customFormat="false" ht="324.75" hidden="false" customHeight="true" outlineLevel="0" collapsed="false">
      <c r="A43" s="40" t="s">
        <v>147</v>
      </c>
      <c r="B43" s="40" t="s">
        <v>148</v>
      </c>
      <c r="C43" s="41" t="s">
        <v>308</v>
      </c>
      <c r="D43" s="41" t="s">
        <v>309</v>
      </c>
      <c r="E43" s="41" t="s">
        <v>310</v>
      </c>
    </row>
    <row r="44" customFormat="false" ht="90.75" hidden="false" customHeight="true" outlineLevel="0" collapsed="false">
      <c r="A44" s="40" t="s">
        <v>149</v>
      </c>
      <c r="B44" s="40" t="s">
        <v>150</v>
      </c>
      <c r="C44" s="41" t="s">
        <v>311</v>
      </c>
      <c r="D44" s="41" t="s">
        <v>312</v>
      </c>
      <c r="E44" s="41" t="s">
        <v>313</v>
      </c>
    </row>
    <row r="45" customFormat="false" ht="168.75" hidden="false" customHeight="true" outlineLevel="0" collapsed="false">
      <c r="A45" s="40" t="s">
        <v>151</v>
      </c>
      <c r="B45" s="40" t="s">
        <v>152</v>
      </c>
      <c r="C45" s="41" t="s">
        <v>314</v>
      </c>
      <c r="D45" s="41" t="s">
        <v>315</v>
      </c>
      <c r="E45" s="41" t="s">
        <v>316</v>
      </c>
    </row>
    <row r="46" customFormat="false" ht="376.5" hidden="false" customHeight="true" outlineLevel="0" collapsed="false">
      <c r="A46" s="40" t="s">
        <v>153</v>
      </c>
      <c r="B46" s="40" t="s">
        <v>154</v>
      </c>
      <c r="C46" s="41" t="s">
        <v>317</v>
      </c>
      <c r="D46" s="41" t="s">
        <v>318</v>
      </c>
      <c r="E46" s="41" t="s">
        <v>319</v>
      </c>
    </row>
    <row r="47" customFormat="false" ht="129.75" hidden="false" customHeight="true" outlineLevel="0" collapsed="false">
      <c r="A47" s="40" t="s">
        <v>155</v>
      </c>
      <c r="B47" s="40" t="s">
        <v>156</v>
      </c>
      <c r="C47" s="41" t="s">
        <v>320</v>
      </c>
      <c r="D47" s="41" t="s">
        <v>321</v>
      </c>
      <c r="E47" s="41" t="s">
        <v>322</v>
      </c>
    </row>
    <row r="48" customFormat="false" ht="78" hidden="false" customHeight="true" outlineLevel="0" collapsed="false">
      <c r="A48" s="40" t="s">
        <v>157</v>
      </c>
      <c r="B48" s="40" t="s">
        <v>158</v>
      </c>
      <c r="C48" s="41" t="s">
        <v>323</v>
      </c>
      <c r="D48" s="41" t="s">
        <v>324</v>
      </c>
      <c r="E48" s="41" t="s">
        <v>325</v>
      </c>
    </row>
    <row r="49" customFormat="false" ht="156" hidden="false" customHeight="true" outlineLevel="0" collapsed="false">
      <c r="A49" s="40" t="s">
        <v>159</v>
      </c>
      <c r="B49" s="40" t="s">
        <v>160</v>
      </c>
      <c r="C49" s="41" t="s">
        <v>326</v>
      </c>
      <c r="D49" s="41" t="s">
        <v>327</v>
      </c>
      <c r="E49" s="41" t="s">
        <v>328</v>
      </c>
    </row>
    <row r="50" customFormat="false" ht="117" hidden="false" customHeight="true" outlineLevel="0" collapsed="false">
      <c r="A50" s="40" t="s">
        <v>161</v>
      </c>
      <c r="B50" s="40" t="s">
        <v>162</v>
      </c>
      <c r="C50" s="41" t="s">
        <v>329</v>
      </c>
      <c r="D50" s="41" t="s">
        <v>330</v>
      </c>
      <c r="E50" s="41" t="s">
        <v>331</v>
      </c>
    </row>
    <row r="51" customFormat="false" ht="103.5" hidden="false" customHeight="true" outlineLevel="0" collapsed="false">
      <c r="A51" s="40" t="s">
        <v>163</v>
      </c>
      <c r="B51" s="40" t="s">
        <v>164</v>
      </c>
      <c r="C51" s="41" t="s">
        <v>332</v>
      </c>
      <c r="D51" s="41" t="s">
        <v>333</v>
      </c>
      <c r="E51" s="41" t="s">
        <v>334</v>
      </c>
    </row>
    <row r="52" customFormat="false" ht="15" hidden="false" customHeight="true" outlineLevel="0" collapsed="false">
      <c r="A52" s="38" t="s">
        <v>28</v>
      </c>
      <c r="B52" s="38"/>
      <c r="C52" s="38"/>
      <c r="D52" s="38"/>
      <c r="E52" s="38"/>
    </row>
    <row r="53" customFormat="false" ht="181.5" hidden="false" customHeight="true" outlineLevel="0" collapsed="false">
      <c r="A53" s="39" t="s">
        <v>335</v>
      </c>
      <c r="B53" s="40" t="s">
        <v>166</v>
      </c>
      <c r="C53" s="41" t="s">
        <v>336</v>
      </c>
      <c r="D53" s="41" t="s">
        <v>337</v>
      </c>
      <c r="E53" s="41" t="s">
        <v>338</v>
      </c>
    </row>
    <row r="54" customFormat="false" ht="207.75" hidden="false" customHeight="true" outlineLevel="0" collapsed="false">
      <c r="A54" s="40" t="s">
        <v>167</v>
      </c>
      <c r="B54" s="40" t="s">
        <v>168</v>
      </c>
      <c r="C54" s="41" t="s">
        <v>339</v>
      </c>
      <c r="D54" s="41" t="s">
        <v>340</v>
      </c>
      <c r="E54" s="41" t="s">
        <v>341</v>
      </c>
    </row>
    <row r="55" customFormat="false" ht="64.5" hidden="false" customHeight="true" outlineLevel="0" collapsed="false">
      <c r="A55" s="40" t="s">
        <v>169</v>
      </c>
      <c r="B55" s="40" t="s">
        <v>170</v>
      </c>
      <c r="C55" s="41" t="s">
        <v>342</v>
      </c>
      <c r="D55" s="41" t="s">
        <v>343</v>
      </c>
      <c r="E55" s="41" t="s">
        <v>344</v>
      </c>
    </row>
    <row r="56" customFormat="false" ht="156" hidden="false" customHeight="true" outlineLevel="0" collapsed="false">
      <c r="A56" s="39" t="s">
        <v>345</v>
      </c>
      <c r="B56" s="40" t="s">
        <v>172</v>
      </c>
      <c r="C56" s="41" t="s">
        <v>346</v>
      </c>
      <c r="D56" s="41" t="s">
        <v>347</v>
      </c>
      <c r="E56" s="41" t="s">
        <v>348</v>
      </c>
    </row>
    <row r="57" customFormat="false" ht="195" hidden="false" customHeight="true" outlineLevel="0" collapsed="false">
      <c r="A57" s="40" t="s">
        <v>173</v>
      </c>
      <c r="B57" s="40" t="s">
        <v>174</v>
      </c>
      <c r="C57" s="41" t="s">
        <v>349</v>
      </c>
      <c r="D57" s="41" t="s">
        <v>350</v>
      </c>
      <c r="E57" s="41" t="s">
        <v>351</v>
      </c>
    </row>
    <row r="58" customFormat="false" ht="117" hidden="false" customHeight="true" outlineLevel="0" collapsed="false">
      <c r="A58" s="40" t="s">
        <v>175</v>
      </c>
      <c r="B58" s="40" t="s">
        <v>176</v>
      </c>
      <c r="C58" s="41" t="s">
        <v>352</v>
      </c>
      <c r="D58" s="41" t="s">
        <v>353</v>
      </c>
      <c r="E58" s="41" t="s">
        <v>354</v>
      </c>
    </row>
    <row r="59" customFormat="false" ht="129.75" hidden="false" customHeight="true" outlineLevel="0" collapsed="false">
      <c r="A59" s="40" t="s">
        <v>177</v>
      </c>
      <c r="B59" s="40" t="s">
        <v>178</v>
      </c>
      <c r="C59" s="41" t="s">
        <v>355</v>
      </c>
      <c r="D59" s="41" t="s">
        <v>356</v>
      </c>
      <c r="E59" s="41" t="s">
        <v>357</v>
      </c>
    </row>
    <row r="60" customFormat="false" ht="15" hidden="false" customHeight="true" outlineLevel="0" collapsed="false">
      <c r="A60" s="38" t="s">
        <v>29</v>
      </c>
      <c r="B60" s="38"/>
      <c r="C60" s="38"/>
      <c r="D60" s="38"/>
      <c r="E60" s="38"/>
    </row>
    <row r="61" customFormat="false" ht="129.75" hidden="false" customHeight="true" outlineLevel="0" collapsed="false">
      <c r="A61" s="39" t="s">
        <v>358</v>
      </c>
      <c r="B61" s="40" t="s">
        <v>180</v>
      </c>
      <c r="C61" s="41" t="s">
        <v>359</v>
      </c>
      <c r="D61" s="41" t="s">
        <v>360</v>
      </c>
      <c r="E61" s="41" t="s">
        <v>361</v>
      </c>
    </row>
    <row r="62" customFormat="false" ht="90.75" hidden="false" customHeight="true" outlineLevel="0" collapsed="false">
      <c r="A62" s="40" t="s">
        <v>181</v>
      </c>
      <c r="B62" s="40" t="s">
        <v>182</v>
      </c>
      <c r="C62" s="41" t="s">
        <v>362</v>
      </c>
      <c r="D62" s="41" t="s">
        <v>363</v>
      </c>
      <c r="E62" s="41" t="s">
        <v>364</v>
      </c>
    </row>
    <row r="63" customFormat="false" ht="117" hidden="false" customHeight="true" outlineLevel="0" collapsed="false">
      <c r="A63" s="40" t="s">
        <v>183</v>
      </c>
      <c r="B63" s="40" t="s">
        <v>184</v>
      </c>
      <c r="C63" s="41" t="s">
        <v>365</v>
      </c>
      <c r="D63" s="41" t="s">
        <v>366</v>
      </c>
      <c r="E63" s="41" t="s">
        <v>367</v>
      </c>
    </row>
    <row r="64" customFormat="false" ht="15" hidden="false" customHeight="true" outlineLevel="0" collapsed="false">
      <c r="A64" s="38" t="s">
        <v>30</v>
      </c>
      <c r="B64" s="38"/>
      <c r="C64" s="38"/>
      <c r="D64" s="38"/>
      <c r="E64" s="38"/>
    </row>
    <row r="65" customFormat="false" ht="129.75" hidden="false" customHeight="true" outlineLevel="0" collapsed="false">
      <c r="A65" s="39" t="s">
        <v>368</v>
      </c>
      <c r="B65" s="40" t="s">
        <v>186</v>
      </c>
      <c r="C65" s="41" t="s">
        <v>369</v>
      </c>
      <c r="D65" s="41" t="s">
        <v>370</v>
      </c>
      <c r="E65" s="41" t="s">
        <v>371</v>
      </c>
    </row>
    <row r="66" customFormat="false" ht="103.5" hidden="false" customHeight="true" outlineLevel="0" collapsed="false">
      <c r="A66" s="40" t="s">
        <v>187</v>
      </c>
      <c r="B66" s="40" t="s">
        <v>188</v>
      </c>
      <c r="C66" s="41" t="s">
        <v>372</v>
      </c>
      <c r="D66" s="41" t="s">
        <v>373</v>
      </c>
      <c r="E66" s="41" t="s">
        <v>374</v>
      </c>
    </row>
    <row r="67" customFormat="false" ht="90.75" hidden="false" customHeight="true" outlineLevel="0" collapsed="false">
      <c r="A67" s="40" t="s">
        <v>189</v>
      </c>
      <c r="B67" s="40" t="s">
        <v>190</v>
      </c>
      <c r="C67" s="41" t="s">
        <v>375</v>
      </c>
      <c r="D67" s="41" t="s">
        <v>376</v>
      </c>
      <c r="E67" s="41" t="s">
        <v>377</v>
      </c>
    </row>
    <row r="68" customFormat="false" ht="156" hidden="false" customHeight="true" outlineLevel="0" collapsed="false">
      <c r="A68" s="40" t="s">
        <v>191</v>
      </c>
      <c r="B68" s="40" t="s">
        <v>192</v>
      </c>
      <c r="C68" s="41" t="s">
        <v>378</v>
      </c>
      <c r="D68" s="41" t="s">
        <v>379</v>
      </c>
      <c r="E68" s="41" t="s">
        <v>380</v>
      </c>
    </row>
    <row r="70" customFormat="false" ht="15" hidden="false" customHeight="false" outlineLevel="0" collapsed="false">
      <c r="A70" s="27" t="s">
        <v>381</v>
      </c>
      <c r="B70" s="27"/>
      <c r="C70" s="27"/>
      <c r="D70" s="27"/>
      <c r="E70" s="27"/>
    </row>
  </sheetData>
  <mergeCells count="11">
    <mergeCell ref="A1:E1"/>
    <mergeCell ref="A4:E4"/>
    <mergeCell ref="A12:E12"/>
    <mergeCell ref="A18:E18"/>
    <mergeCell ref="A22:E22"/>
    <mergeCell ref="A30:E30"/>
    <mergeCell ref="A35:E35"/>
    <mergeCell ref="A52:E52"/>
    <mergeCell ref="A60:E60"/>
    <mergeCell ref="A64:E64"/>
    <mergeCell ref="A70:E7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sheetData>
    <row r="1" customFormat="false" ht="15" hidden="false" customHeight="false" outlineLevel="0" collapsed="false">
      <c r="A1" s="0" t="s">
        <v>382</v>
      </c>
      <c r="F1" s="0" t="s">
        <v>49</v>
      </c>
      <c r="H1" s="0" t="s">
        <v>383</v>
      </c>
      <c r="J1" s="0" t="s">
        <v>384</v>
      </c>
      <c r="K1" s="0" t="s">
        <v>385</v>
      </c>
      <c r="L1" s="0" t="s">
        <v>386</v>
      </c>
      <c r="M1" s="0" t="s">
        <v>387</v>
      </c>
      <c r="N1" s="0" t="s">
        <v>388</v>
      </c>
      <c r="O1" s="0" t="s">
        <v>389</v>
      </c>
    </row>
    <row r="2" customFormat="false" ht="15" hidden="false" customHeight="false" outlineLevel="0" collapsed="false">
      <c r="A2" s="0" t="s">
        <v>390</v>
      </c>
      <c r="F2" s="0" t="s">
        <v>82</v>
      </c>
      <c r="H2" s="0" t="s">
        <v>391</v>
      </c>
      <c r="J2" s="0" t="s">
        <v>391</v>
      </c>
      <c r="K2" s="0" t="n">
        <v>10</v>
      </c>
      <c r="L2" s="0" t="n">
        <v>15</v>
      </c>
      <c r="M2" s="0" t="n">
        <v>20</v>
      </c>
      <c r="N2" s="0" t="n">
        <v>25</v>
      </c>
      <c r="O2" s="0" t="n">
        <v>30</v>
      </c>
    </row>
    <row r="3" customFormat="false" ht="15" hidden="false" customHeight="false" outlineLevel="0" collapsed="false">
      <c r="A3" s="0" t="s">
        <v>6</v>
      </c>
      <c r="F3" s="0" t="s">
        <v>392</v>
      </c>
      <c r="H3" s="0" t="s">
        <v>393</v>
      </c>
      <c r="J3" s="0" t="s">
        <v>393</v>
      </c>
      <c r="K3" s="0" t="n">
        <v>25</v>
      </c>
      <c r="L3" s="0" t="n">
        <v>45</v>
      </c>
      <c r="M3" s="0" t="n">
        <v>65</v>
      </c>
      <c r="N3" s="0" t="n">
        <v>85</v>
      </c>
      <c r="O3" s="0" t="n">
        <v>105</v>
      </c>
    </row>
    <row r="4" customFormat="false" ht="15" hidden="false" customHeight="false" outlineLevel="0" collapsed="false">
      <c r="A4" s="0" t="s">
        <v>394</v>
      </c>
      <c r="F4" s="0" t="s">
        <v>395</v>
      </c>
      <c r="H4" s="0" t="s">
        <v>396</v>
      </c>
      <c r="J4" s="0" t="s">
        <v>396</v>
      </c>
      <c r="K4" s="0" t="n">
        <v>20</v>
      </c>
      <c r="L4" s="0" t="n">
        <v>35</v>
      </c>
      <c r="M4" s="0" t="n">
        <v>50</v>
      </c>
      <c r="N4" s="0" t="n">
        <v>65</v>
      </c>
      <c r="O4" s="0" t="n">
        <v>80</v>
      </c>
    </row>
    <row r="5" customFormat="false" ht="15" hidden="false" customHeight="false" outlineLevel="0" collapsed="false">
      <c r="A5" s="0" t="s">
        <v>397</v>
      </c>
      <c r="F5" s="0" t="s">
        <v>398</v>
      </c>
      <c r="H5" s="0" t="s">
        <v>8</v>
      </c>
      <c r="J5" s="0" t="s">
        <v>8</v>
      </c>
      <c r="K5" s="0" t="n">
        <v>25</v>
      </c>
      <c r="L5" s="0" t="n">
        <v>45</v>
      </c>
      <c r="M5" s="0" t="n">
        <v>65</v>
      </c>
      <c r="N5" s="0" t="n">
        <v>85</v>
      </c>
      <c r="O5" s="0" t="n">
        <v>105</v>
      </c>
    </row>
    <row r="6" customFormat="false" ht="15" hidden="false" customHeight="false" outlineLevel="0" collapsed="false">
      <c r="A6" s="0" t="s">
        <v>399</v>
      </c>
    </row>
    <row r="7" customFormat="false" ht="15" hidden="false" customHeight="false" outlineLevel="0" collapsed="false">
      <c r="A7" s="0" t="s">
        <v>400</v>
      </c>
    </row>
    <row r="8" customFormat="false" ht="15" hidden="false" customHeight="false" outlineLevel="0" collapsed="false">
      <c r="A8" s="0" t="s">
        <v>401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2026-06-16T16:03:35Z</dcterms:created>
  <dc:creator>openpyxl</dc:creator>
  <dc:description/>
  <dc:language>en-US</dc:language>
  <cp:lastModifiedBy/>
  <dcterms:modified xsi:type="dcterms:W3CDTF">2026-06-16T16:03:35Z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